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develop_cloud\bid_entry\07申請書\doc\ver8\reg_standard\"/>
    </mc:Choice>
  </mc:AlternateContent>
  <xr:revisionPtr revIDLastSave="0" documentId="13_ncr:1_{D15CE511-EE46-4C3B-954E-1C21124A64E5}" xr6:coauthVersionLast="47" xr6:coauthVersionMax="47" xr10:uidLastSave="{00000000-0000-0000-0000-000000000000}"/>
  <workbookProtection workbookAlgorithmName="SHA-512" workbookHashValue="90mNKiZ0Sw8uBfBdRXYP8ijW/XZIjbyJx1f/Kyf6OLoRyQqrjek90QC3NsiqsjiVE/LG3bwSS0eIZEnmeVgvdw==" workbookSaltValue="BW227oIvnb/BzvpNCW72Cg=="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入力シート!$A$231</definedName>
    <definedName name="許可コード">settings!$A$10:$A$57</definedName>
    <definedName name="種目希望">入力シート!$A$269</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5" i="7" l="1"/>
  <c r="A464" i="7"/>
  <c r="A463" i="7"/>
  <c r="A462" i="7"/>
  <c r="A461" i="7"/>
  <c r="A460" i="7"/>
  <c r="A459" i="7"/>
  <c r="A458" i="7"/>
  <c r="A457" i="7"/>
  <c r="A456" i="7"/>
  <c r="A455" i="7"/>
  <c r="A454" i="7"/>
  <c r="A453" i="7"/>
  <c r="A452" i="7"/>
  <c r="A451" i="7"/>
  <c r="A450" i="7"/>
  <c r="A449" i="7"/>
  <c r="A448" i="7"/>
  <c r="A445" i="7"/>
  <c r="A444" i="7"/>
  <c r="A443" i="7"/>
  <c r="A442" i="7"/>
  <c r="A441" i="7"/>
  <c r="A440" i="7"/>
  <c r="A439" i="7"/>
  <c r="A438" i="7"/>
  <c r="A437" i="7"/>
  <c r="A436" i="7"/>
  <c r="A435" i="7"/>
  <c r="A434" i="7"/>
  <c r="A433" i="7"/>
  <c r="A432" i="7"/>
  <c r="A431" i="7"/>
  <c r="A430" i="7"/>
  <c r="A429" i="7"/>
  <c r="A421" i="7"/>
  <c r="A416" i="7"/>
  <c r="A414" i="7"/>
  <c r="A413" i="7"/>
  <c r="A410" i="7"/>
  <c r="A404" i="7"/>
  <c r="A403" i="7"/>
  <c r="A402" i="7"/>
  <c r="A398" i="7"/>
  <c r="A393" i="7"/>
  <c r="A392" i="7"/>
  <c r="A382" i="7"/>
  <c r="A380" i="7"/>
  <c r="A377" i="7"/>
  <c r="A373" i="7"/>
  <c r="A372" i="7"/>
  <c r="A371" i="7"/>
  <c r="A370" i="7"/>
  <c r="A366" i="7"/>
  <c r="A365" i="7"/>
  <c r="A364" i="7"/>
  <c r="A357" i="7"/>
  <c r="A354" i="7"/>
  <c r="A347" i="7"/>
  <c r="A336" i="7"/>
  <c r="A335" i="7"/>
  <c r="A333" i="7"/>
  <c r="A327" i="7"/>
  <c r="A318" i="7"/>
  <c r="A317" i="7"/>
  <c r="A316" i="7"/>
  <c r="A305" i="7"/>
  <c r="A304" i="7"/>
  <c r="A270" i="7"/>
  <c r="A269" i="7"/>
  <c r="A265" i="7"/>
  <c r="A264" i="7"/>
  <c r="A263" i="7"/>
  <c r="A262" i="7"/>
  <c r="A261" i="7"/>
  <c r="A260" i="7"/>
  <c r="A259" i="7"/>
  <c r="A258" i="7"/>
  <c r="A257" i="7"/>
  <c r="A256" i="7"/>
  <c r="A255" i="7"/>
  <c r="A254" i="7"/>
  <c r="A253" i="7"/>
  <c r="A252" i="7"/>
  <c r="A251" i="7"/>
  <c r="A250" i="7"/>
  <c r="A249" i="7"/>
  <c r="A248" i="7"/>
  <c r="A247" i="7"/>
  <c r="A246" i="7"/>
  <c r="A245" i="7"/>
  <c r="A244" i="7"/>
  <c r="A243" i="7"/>
  <c r="A242" i="7"/>
  <c r="A241" i="7"/>
  <c r="A240" i="7"/>
  <c r="A239" i="7"/>
  <c r="A238" i="7"/>
  <c r="A237" i="7"/>
  <c r="A236" i="7"/>
  <c r="A235" i="7"/>
  <c r="A234" i="7"/>
  <c r="A233" i="7"/>
  <c r="A232" i="7"/>
  <c r="A231" i="7"/>
  <c r="A225" i="7"/>
  <c r="A223" i="7"/>
  <c r="A221" i="7"/>
  <c r="A219" i="7"/>
  <c r="A217" i="7"/>
  <c r="A215" i="7"/>
  <c r="A213" i="7"/>
  <c r="A211" i="7"/>
  <c r="A209" i="7"/>
  <c r="A207" i="7"/>
  <c r="A205" i="7"/>
  <c r="A195"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AB327" i="7" l="1"/>
  <c r="AC327" i="7" s="1"/>
  <c r="AB333" i="7"/>
  <c r="AC333" i="7" s="1"/>
  <c r="AB336" i="7"/>
  <c r="AC336" i="7" s="1"/>
  <c r="AB347" i="7"/>
  <c r="AC347" i="7" s="1"/>
  <c r="AB354" i="7"/>
  <c r="AC354" i="7" s="1"/>
  <c r="AB357" i="7"/>
  <c r="AC357" i="7" s="1"/>
  <c r="AB366" i="7"/>
  <c r="AC366" i="7" s="1"/>
  <c r="AB373" i="7"/>
  <c r="AC373" i="7" s="1"/>
  <c r="AB377" i="7"/>
  <c r="AC377" i="7" s="1"/>
  <c r="AB380" i="7"/>
  <c r="AC380" i="7" s="1"/>
  <c r="AB382" i="7"/>
  <c r="AC382" i="7" s="1"/>
  <c r="AB393" i="7"/>
  <c r="AC393" i="7" s="1"/>
  <c r="AB398" i="7"/>
  <c r="AC398" i="7" s="1"/>
  <c r="AB404" i="7"/>
  <c r="AC404" i="7" s="1"/>
  <c r="AB410" i="7"/>
  <c r="AC410" i="7" s="1"/>
  <c r="AB414" i="7"/>
  <c r="AC414" i="7" s="1"/>
  <c r="AB416" i="7"/>
  <c r="AC416" i="7" s="1"/>
  <c r="AB413" i="7"/>
  <c r="AC413" i="7" s="1"/>
  <c r="AB403" i="7"/>
  <c r="AC403" i="7" s="1"/>
  <c r="AB402" i="7"/>
  <c r="AC402" i="7" s="1"/>
  <c r="AB392" i="7"/>
  <c r="AC392" i="7" s="1"/>
  <c r="AB372" i="7"/>
  <c r="AC372" i="7" s="1"/>
  <c r="AB371" i="7"/>
  <c r="AC371" i="7" s="1"/>
  <c r="AB370" i="7"/>
  <c r="AC370" i="7" s="1"/>
  <c r="AB365" i="7"/>
  <c r="AC365" i="7" s="1"/>
  <c r="AB364" i="7"/>
  <c r="AC364" i="7" s="1"/>
  <c r="AB335" i="7"/>
  <c r="AC335" i="7" s="1"/>
  <c r="AB318" i="7"/>
  <c r="AC318" i="7" s="1"/>
  <c r="AB317" i="7"/>
  <c r="AC317" i="7" s="1"/>
  <c r="AB316" i="7"/>
  <c r="AC316" i="7" s="1"/>
  <c r="AB305" i="7"/>
  <c r="AC305" i="7" s="1"/>
  <c r="AB304" i="7"/>
  <c r="AC304" i="7" s="1"/>
  <c r="AB270" i="7"/>
  <c r="AC270" i="7" l="1"/>
  <c r="AC306" i="7"/>
  <c r="AC307" i="7" s="1"/>
  <c r="AC308" i="7" s="1"/>
  <c r="AC309" i="7" s="1"/>
  <c r="AC310" i="7" s="1"/>
  <c r="AC311" i="7" s="1"/>
  <c r="AC312" i="7" s="1"/>
  <c r="AC313" i="7" s="1"/>
  <c r="AC314" i="7" s="1"/>
  <c r="AC315" i="7" s="1"/>
  <c r="AB269" i="7"/>
  <c r="D207" i="7"/>
  <c r="D209" i="7" s="1"/>
  <c r="D211" i="7" s="1"/>
  <c r="D213" i="7" s="1"/>
  <c r="D215" i="7" s="1"/>
  <c r="D217" i="7" s="1"/>
  <c r="D219" i="7" s="1"/>
  <c r="D221" i="7" s="1"/>
  <c r="D223" i="7" s="1"/>
  <c r="D225" i="7" s="1"/>
  <c r="AC271" i="7" l="1"/>
  <c r="AC272" i="7" s="1"/>
  <c r="AC273" i="7" s="1"/>
  <c r="AC274" i="7" s="1"/>
  <c r="AC275" i="7" s="1"/>
  <c r="AC276" i="7" s="1"/>
  <c r="AC277" i="7" s="1"/>
  <c r="AC278" i="7" s="1"/>
  <c r="AC279" i="7" s="1"/>
  <c r="AC280" i="7" s="1"/>
  <c r="AC281" i="7" s="1"/>
  <c r="AC282" i="7" s="1"/>
  <c r="AC283" i="7" s="1"/>
  <c r="AC284" i="7" s="1"/>
  <c r="AC285" i="7" s="1"/>
  <c r="AC286" i="7" s="1"/>
  <c r="AC287" i="7" s="1"/>
  <c r="AC288" i="7" s="1"/>
  <c r="AC289" i="7" s="1"/>
  <c r="AC290" i="7" s="1"/>
  <c r="AC291" i="7" s="1"/>
  <c r="AC292" i="7" s="1"/>
  <c r="AC293" i="7" s="1"/>
  <c r="AC294" i="7" s="1"/>
  <c r="AC295" i="7" s="1"/>
  <c r="AC296" i="7" s="1"/>
  <c r="AC297" i="7" s="1"/>
  <c r="AC298" i="7" s="1"/>
  <c r="AC299" i="7" s="1"/>
  <c r="AC300" i="7" s="1"/>
  <c r="AC301" i="7" s="1"/>
  <c r="AC302" i="7" s="1"/>
  <c r="AC303" i="7" s="1"/>
  <c r="J177" i="7"/>
  <c r="J194" i="7" l="1"/>
  <c r="AC319" i="7" l="1"/>
  <c r="AC320" i="7" s="1"/>
  <c r="AC321" i="7" s="1"/>
  <c r="AC322" i="7" s="1"/>
  <c r="AC323" i="7" s="1"/>
  <c r="AC324" i="7" s="1"/>
  <c r="AC325" i="7" s="1"/>
  <c r="AC326" i="7" s="1"/>
  <c r="D114" i="7"/>
  <c r="D116" i="7" s="1"/>
  <c r="D118" i="7" s="1"/>
  <c r="D120" i="7" s="1"/>
  <c r="D122" i="7" s="1"/>
  <c r="D124" i="7" s="1"/>
  <c r="D126" i="7" s="1"/>
  <c r="AC328" i="7" l="1"/>
  <c r="AC329" i="7" s="1"/>
  <c r="AC330" i="7" s="1"/>
  <c r="AC331" i="7" s="1"/>
  <c r="AC332" i="7" s="1"/>
  <c r="J208" i="7"/>
  <c r="AC334" i="7" l="1"/>
  <c r="A2" i="8"/>
  <c r="A1" i="8"/>
  <c r="AC337" i="7" l="1"/>
  <c r="AC338" i="7" s="1"/>
  <c r="AC339" i="7" s="1"/>
  <c r="AC340" i="7" s="1"/>
  <c r="AC341" i="7" s="1"/>
  <c r="AC342" i="7" s="1"/>
  <c r="AC343" i="7" s="1"/>
  <c r="AC344" i="7" s="1"/>
  <c r="AC345" i="7" s="1"/>
  <c r="AC346" i="7" s="1"/>
  <c r="AC348" i="7" l="1"/>
  <c r="AC349" i="7" s="1"/>
  <c r="AC350" i="7" s="1"/>
  <c r="AC351" i="7" s="1"/>
  <c r="AC352" i="7" s="1"/>
  <c r="AC353" i="7" s="1"/>
  <c r="AC355" i="7" l="1"/>
  <c r="AC356" i="7" s="1"/>
  <c r="AC358" i="7" l="1"/>
  <c r="AC359" i="7" s="1"/>
  <c r="AC360" i="7" s="1"/>
  <c r="AC361" i="7" s="1"/>
  <c r="AC362" i="7" s="1"/>
  <c r="AC363" i="7" s="1"/>
  <c r="AC367" i="7" l="1"/>
  <c r="AC368" i="7" s="1"/>
  <c r="AC369" i="7" s="1"/>
  <c r="AC374" i="7" l="1"/>
  <c r="AC375" i="7" s="1"/>
  <c r="AC376" i="7" s="1"/>
  <c r="AC378" i="7" l="1"/>
  <c r="AC379" i="7" s="1"/>
  <c r="AC381" i="7" l="1"/>
  <c r="AC383" i="7" l="1"/>
  <c r="AC384" i="7" s="1"/>
  <c r="AC385" i="7" s="1"/>
  <c r="AC386" i="7" s="1"/>
  <c r="AC387" i="7" s="1"/>
  <c r="AC388" i="7" s="1"/>
  <c r="AC389" i="7" s="1"/>
  <c r="AC390" i="7" s="1"/>
  <c r="AC391" i="7" s="1"/>
  <c r="AC394" i="7" l="1"/>
  <c r="AC395" i="7" s="1"/>
  <c r="AC396" i="7" s="1"/>
  <c r="AC397" i="7" s="1"/>
  <c r="AC399" i="7" l="1"/>
  <c r="AC400" i="7" s="1"/>
  <c r="AC401" i="7" s="1"/>
  <c r="AC405" i="7" l="1"/>
  <c r="AC406" i="7" s="1"/>
  <c r="AC407" i="7" s="1"/>
  <c r="AC408" i="7" s="1"/>
  <c r="AC409" i="7" s="1"/>
  <c r="AC411" i="7" l="1"/>
  <c r="AC412" i="7" s="1"/>
  <c r="AC415" i="7" l="1"/>
</calcChain>
</file>

<file path=xl/sharedStrings.xml><?xml version="1.0" encoding="utf-8"?>
<sst xmlns="http://schemas.openxmlformats.org/spreadsheetml/2006/main" count="673" uniqueCount="576">
  <si>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</si>
  <si>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</si>
  <si>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</si>
  <si>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</si>
  <si>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</si>
  <si>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</si>
  <si>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</si>
  <si>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</si>
  <si>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</si>
  <si>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</si>
  <si>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</si>
  <si>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</si>
  <si>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</si>
  <si>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</si>
  <si>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</si>
  <si>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</si>
  <si>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</si>
  <si>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</si>
  <si>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</si>
  <si>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</si>
  <si>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</si>
  <si>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</si>
  <si>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</si>
  <si>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</si>
  <si>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</si>
  <si>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</si>
  <si>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</si>
  <si>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</si>
  <si>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</si>
  <si>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</si>
  <si>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</si>
  <si>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</si>
  <si>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</si>
  <si>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</si>
  <si>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</si>
  <si>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</si>
  <si>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</si>
  <si>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</si>
  <si>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</si>
  <si>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</si>
  <si>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</si>
  <si>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</si>
  <si>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</si>
  <si>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</si>
  <si>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</si>
  <si>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</si>
  <si>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</si>
  <si>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</si>
  <si>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</si>
  <si>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</si>
  <si>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</si>
  <si>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</si>
  <si>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</si>
  <si>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</si>
  <si>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</si>
  <si>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</si>
  <si>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</si>
  <si>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</si>
  <si>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</si>
  <si>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</si>
  <si>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</si>
  <si>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</si>
  <si>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</si>
  <si>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</si>
  <si>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</si>
  <si>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</si>
  <si>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</si>
  <si>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</si>
  <si>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</si>
  <si>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</si>
  <si>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</si>
  <si>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</si>
  <si>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</si>
  <si>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</si>
  <si>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</si>
  <si>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</si>
  <si>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</si>
  <si>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</si>
  <si>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</si>
  <si>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</si>
  <si>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</si>
  <si>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</si>
  <si>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</si>
  <si>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</si>
  <si>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</si>
  <si>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</si>
  <si>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</si>
  <si>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</si>
  <si>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</si>
  <si>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</si>
  <si>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</si>
  <si>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</si>
  <si>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</si>
  <si>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</si>
  <si>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</si>
  <si>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</si>
  <si>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</si>
  <si>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</si>
  <si>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</si>
  <si>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</si>
  <si>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</si>
  <si>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</si>
  <si>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</si>
  <si>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</si>
  <si>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</si>
  <si>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</si>
  <si>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</si>
  <si>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</si>
  <si>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</si>
  <si>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</si>
  <si>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</si>
  <si>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</si>
  <si>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</si>
  <si>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</si>
  <si>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</si>
  <si>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</si>
  <si>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</si>
  <si>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</si>
  <si>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</si>
  <si>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</si>
  <si>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</si>
  <si>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</si>
  <si>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</si>
  <si>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</si>
  <si>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</si>
  <si>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</si>
  <si>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</si>
  <si>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</si>
  <si>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</si>
  <si>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</si>
  <si>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</si>
  <si>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</si>
  <si>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</si>
  <si>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</si>
  <si>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</si>
  <si>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</si>
  <si>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</si>
  <si>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</si>
  <si>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</si>
  <si>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</si>
  <si>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</si>
  <si>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</si>
  <si>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</si>
  <si>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</si>
  <si>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</si>
  <si>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</si>
  <si>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</si>
  <si>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</si>
  <si>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</si>
  <si>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</si>
  <si>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</si>
  <si>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</si>
  <si>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</si>
  <si>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</si>
  <si>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</si>
  <si>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</si>
  <si>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</si>
  <si>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</si>
  <si>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D.申請代理人情報</t>
    <rPh sb="2" eb="7">
      <t>シンセイダイリニン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</si>
  <si>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</si>
  <si>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</si>
  <si>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</si>
  <si>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</si>
  <si>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</si>
  <si>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</si>
  <si>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</si>
  <si>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</si>
  <si>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</si>
  <si>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</si>
  <si>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</si>
  <si>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</si>
  <si>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その他</t>
    <rPh sb="2" eb="3">
      <t>タ</t>
    </rPh>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</si>
  <si>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</si>
  <si>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</si>
  <si>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</si>
  <si>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</si>
  <si>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</si>
  <si>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</si>
  <si>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</si>
  <si>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</si>
  <si>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</si>
  <si>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</si>
  <si>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</si>
  <si>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</si>
  <si>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</si>
  <si>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</si>
  <si>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</si>
  <si>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</si>
  <si>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</si>
  <si>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事業協同組合、企業組合、協業組合等で官公需適格組合証明を受けている場合は番号を入力してください。</t>
    <phoneticPr fontId="4"/>
  </si>
  <si>
    <t>小野市 一般競争(指名競争)参加資格審査申請書【建設工事】</t>
    <rPh sb="0" eb="3">
      <t>オノシ</t>
    </rPh>
    <phoneticPr fontId="4"/>
  </si>
  <si>
    <t>木造建物以外の解体工事</t>
  </si>
  <si>
    <t>木造建物解体工事</t>
  </si>
  <si>
    <t>消火栓設備工事</t>
  </si>
  <si>
    <t>消火設備工事</t>
  </si>
  <si>
    <t>火災報知設備工事</t>
  </si>
  <si>
    <t>ライニング工事</t>
  </si>
  <si>
    <t>配水施設工事</t>
  </si>
  <si>
    <t>浄水施設工事</t>
  </si>
  <si>
    <t>その他の下水処理施設工事</t>
  </si>
  <si>
    <t>集落排水施設設置工事</t>
  </si>
  <si>
    <t>浄化槽設置工事</t>
  </si>
  <si>
    <t>散水設備工事</t>
  </si>
  <si>
    <t>噴水設備工事</t>
  </si>
  <si>
    <t>造園工事（土木）</t>
  </si>
  <si>
    <t>造園工事（植栽）</t>
  </si>
  <si>
    <t>その他の電気通信工事</t>
  </si>
  <si>
    <t>非常用放送設備工事</t>
  </si>
  <si>
    <t>テレビ共聴設備工事</t>
  </si>
  <si>
    <t>電話工事</t>
  </si>
  <si>
    <t>鉄道信号通信工事</t>
  </si>
  <si>
    <t>その他の機械設備設置工事</t>
  </si>
  <si>
    <t>ジェットファン設置工事</t>
  </si>
  <si>
    <t>料金徴収設備設置工事</t>
  </si>
  <si>
    <t>その他の昇降機設備工事</t>
  </si>
  <si>
    <t>エスカレーター設備工事</t>
  </si>
  <si>
    <t>エレベーター設備工事</t>
  </si>
  <si>
    <t>遊器具製作・設置工事</t>
  </si>
  <si>
    <t>くん蒸排気処理設備設置工事</t>
  </si>
  <si>
    <t>ボイラー工事</t>
  </si>
  <si>
    <t>マンホールポンプ設置工事</t>
  </si>
  <si>
    <t>サッシ取付け工事</t>
  </si>
  <si>
    <t>その他の防水工事</t>
  </si>
  <si>
    <t>シート防水工事</t>
  </si>
  <si>
    <t>アスファルト防水工事</t>
  </si>
  <si>
    <t>路面表示工事</t>
  </si>
  <si>
    <t>建築塗装工事</t>
  </si>
  <si>
    <t>鋼構造物（鉄橋、歩道橋等）塗装工事</t>
  </si>
  <si>
    <t>防触塗装工事</t>
  </si>
  <si>
    <t>カラー舗装工事</t>
  </si>
  <si>
    <t>特殊舗装工事</t>
  </si>
  <si>
    <t>コンクリート舗装工事</t>
  </si>
  <si>
    <t>アスファルト舗装工事</t>
  </si>
  <si>
    <t>鋼製橋梁上部製作・架設工事</t>
  </si>
  <si>
    <t>その他の鋼構造物製作工事</t>
  </si>
  <si>
    <t>歩道橋製作・設置工事</t>
  </si>
  <si>
    <t>屋外広告工事</t>
  </si>
  <si>
    <t>防潮鉄扉設置工事</t>
  </si>
  <si>
    <t>水門設置工事</t>
  </si>
  <si>
    <t>伸縮継手改修工事</t>
  </si>
  <si>
    <t>上下水道用鋼管製作及び溶接工事</t>
  </si>
  <si>
    <t>火葬設備（炉）工事</t>
  </si>
  <si>
    <t>焼却炉築造・改修工事</t>
  </si>
  <si>
    <t>タイル、れんが、ブロック工事</t>
  </si>
  <si>
    <t>薬液等配管工事</t>
  </si>
  <si>
    <t>空気・蒸気・ガス配管工事</t>
  </si>
  <si>
    <t>冷凍・冷蔵設備工事</t>
  </si>
  <si>
    <t>空気調和設備工事</t>
  </si>
  <si>
    <t>給排水衛生設備工事</t>
  </si>
  <si>
    <t>上水道工事（配水管・給水管布設）</t>
  </si>
  <si>
    <t>その他の電気工事</t>
  </si>
  <si>
    <t>鉄道電力線路工事</t>
  </si>
  <si>
    <t>電気防触工事</t>
  </si>
  <si>
    <t>発電機設備工事</t>
  </si>
  <si>
    <t>蓄電池設備工事</t>
  </si>
  <si>
    <t>電気計装工事</t>
  </si>
  <si>
    <t>交通信号設備工事</t>
  </si>
  <si>
    <t>受変電設備工事</t>
  </si>
  <si>
    <t>高圧ケーブル設置工事</t>
  </si>
  <si>
    <t>道路等照明灯設置工事</t>
  </si>
  <si>
    <t>屋内電気設備工事</t>
  </si>
  <si>
    <t>石材工事</t>
  </si>
  <si>
    <t>擁壁石積工事</t>
  </si>
  <si>
    <t>その他の法面保護工事</t>
  </si>
  <si>
    <t>落石防止棚工事（ロックフェンス等）</t>
  </si>
  <si>
    <t>グランドアンカー</t>
  </si>
  <si>
    <t>フリーフレーム</t>
  </si>
  <si>
    <t>ロックネット</t>
  </si>
  <si>
    <t>吹き付けグラウト</t>
  </si>
  <si>
    <t>ネットフェンス・鉄柵加工設置工事</t>
  </si>
  <si>
    <t>ガードレール設置工事</t>
  </si>
  <si>
    <t>道路標識等設置工事</t>
  </si>
  <si>
    <t>テント設置工事</t>
  </si>
  <si>
    <t>地滑り抑止工事（抑止杭等）</t>
  </si>
  <si>
    <t>基礎杭打工事</t>
  </si>
  <si>
    <t>ケーソン製作工事</t>
  </si>
  <si>
    <t>（アルミ）高欄補修工事</t>
  </si>
  <si>
    <t>コンクリートクラック補修工事</t>
  </si>
  <si>
    <t>２×４工法</t>
  </si>
  <si>
    <t>軽量鉄骨建築工事（プレハブ）</t>
  </si>
  <si>
    <t>ＰＣ建築工事</t>
  </si>
  <si>
    <t>鉄骨鉄筋コンクリート建物改修工事</t>
  </si>
  <si>
    <t>鉄骨鉄筋コンクリート建築工事</t>
  </si>
  <si>
    <t>鉄筋コンクリート建物改修工事</t>
  </si>
  <si>
    <t>鉄筋コンクリート建築工事</t>
  </si>
  <si>
    <t>鉄骨建物改修工事</t>
  </si>
  <si>
    <t>鉄骨建築工事</t>
  </si>
  <si>
    <t>木造建物改修工事</t>
  </si>
  <si>
    <t>木造建築工事</t>
  </si>
  <si>
    <t>ＰＣ橋梁上部製作・架設工事</t>
  </si>
  <si>
    <t>鉄道軌道敷設工事</t>
  </si>
  <si>
    <t>グラウンド整備工事</t>
  </si>
  <si>
    <t>運動施設工事</t>
  </si>
  <si>
    <t>サンドコンパクションパイル工</t>
  </si>
  <si>
    <t>サンドドレーン工</t>
  </si>
  <si>
    <t>潜水工事</t>
  </si>
  <si>
    <t>防舷材設置工事</t>
  </si>
  <si>
    <t>埋立て工事</t>
  </si>
  <si>
    <t>消波工工事（消波ブロック製作・設置）</t>
  </si>
  <si>
    <t>桟橋築造工事</t>
  </si>
  <si>
    <t>クレーンレール基礎築造工事</t>
  </si>
  <si>
    <t>護岸築造工事・防波堤築造工事</t>
  </si>
  <si>
    <t>橋梁下部工事</t>
  </si>
  <si>
    <t>地下駐車場工事</t>
  </si>
  <si>
    <t>開削工法による地下鉄工事</t>
  </si>
  <si>
    <t>シールド工法による地下鉄工事</t>
  </si>
  <si>
    <t>その他の工法による山岳トンネル工事</t>
  </si>
  <si>
    <t>発破工法による山岳トンネル工事</t>
  </si>
  <si>
    <t>ＮＡＴＭ工法による山岳トンネル工事</t>
  </si>
  <si>
    <t>伏越改良工事</t>
  </si>
  <si>
    <t>シールド工事</t>
  </si>
  <si>
    <t>推進工事、セミシールド工事</t>
  </si>
  <si>
    <t>小口径推進工事</t>
  </si>
  <si>
    <t>下水道開削工事</t>
  </si>
  <si>
    <t>ほ場整備工事</t>
  </si>
  <si>
    <t>宅地等造成工事</t>
  </si>
  <si>
    <t>粗造成工事</t>
  </si>
  <si>
    <t>貯水ダム・調整池建設に伴う堰堤工事</t>
  </si>
  <si>
    <t>索道を利用した治山砂防工事</t>
  </si>
  <si>
    <t>治山砂防工事（谷止、山腹）</t>
  </si>
  <si>
    <t>河川シールド工事</t>
  </si>
  <si>
    <t>河川工事</t>
  </si>
  <si>
    <t>道路工事（側溝整備、歩道設置）</t>
  </si>
  <si>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</si>
  <si>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011</t>
    <phoneticPr fontId="4"/>
  </si>
  <si>
    <t>建築一式工事</t>
    <phoneticPr fontId="4"/>
  </si>
  <si>
    <t>工種</t>
    <phoneticPr fontId="4"/>
  </si>
  <si>
    <t>プレストレストコンクリート構造物</t>
    <phoneticPr fontId="4"/>
  </si>
  <si>
    <t>大工工事</t>
    <phoneticPr fontId="4"/>
  </si>
  <si>
    <t>左官工事</t>
    <phoneticPr fontId="4"/>
  </si>
  <si>
    <t>とび・土工・コンクリート工事</t>
    <phoneticPr fontId="4"/>
  </si>
  <si>
    <t>法面処理</t>
    <phoneticPr fontId="4"/>
  </si>
  <si>
    <t>石工事</t>
    <phoneticPr fontId="4"/>
  </si>
  <si>
    <t>屋根工事</t>
    <phoneticPr fontId="4"/>
  </si>
  <si>
    <t>電気工事</t>
    <phoneticPr fontId="4"/>
  </si>
  <si>
    <t>管工事</t>
    <phoneticPr fontId="4"/>
  </si>
  <si>
    <t>タイル・れんが・ブロック工事</t>
    <phoneticPr fontId="4"/>
  </si>
  <si>
    <t>鋼構造物工事</t>
    <phoneticPr fontId="4"/>
  </si>
  <si>
    <t>鋼橋上部</t>
    <phoneticPr fontId="4"/>
  </si>
  <si>
    <t>鉄筋工事</t>
    <phoneticPr fontId="4"/>
  </si>
  <si>
    <t>舗装工事</t>
    <phoneticPr fontId="4"/>
  </si>
  <si>
    <t>板金工事</t>
    <phoneticPr fontId="4"/>
  </si>
  <si>
    <t>ガラス工事</t>
    <phoneticPr fontId="4"/>
  </si>
  <si>
    <t>塗装工事</t>
    <phoneticPr fontId="4"/>
  </si>
  <si>
    <t>防水工事</t>
    <phoneticPr fontId="4"/>
  </si>
  <si>
    <t>内装仕上工事</t>
    <phoneticPr fontId="4"/>
  </si>
  <si>
    <t>機械器具設置工事</t>
    <phoneticPr fontId="4"/>
  </si>
  <si>
    <t>熱絶縁工事</t>
    <phoneticPr fontId="4"/>
  </si>
  <si>
    <t>電気通信工事</t>
    <phoneticPr fontId="4"/>
  </si>
  <si>
    <t>造園工事</t>
    <phoneticPr fontId="4"/>
  </si>
  <si>
    <t>さく井工事</t>
    <phoneticPr fontId="4"/>
  </si>
  <si>
    <t>建具工事</t>
    <phoneticPr fontId="4"/>
  </si>
  <si>
    <t>水道施設工事</t>
    <phoneticPr fontId="4"/>
  </si>
  <si>
    <t>消防施設工事</t>
    <phoneticPr fontId="4"/>
  </si>
  <si>
    <t>清掃施設工事</t>
    <phoneticPr fontId="4"/>
  </si>
  <si>
    <t>解体工事</t>
    <phoneticPr fontId="4"/>
  </si>
  <si>
    <t>上記以外の工事</t>
    <phoneticPr fontId="4"/>
  </si>
  <si>
    <t>技術職員数</t>
    <phoneticPr fontId="4"/>
  </si>
  <si>
    <t>1級</t>
    <rPh sb="1" eb="2">
      <t>キュウ</t>
    </rPh>
    <phoneticPr fontId="4"/>
  </si>
  <si>
    <t>2級</t>
    <rPh sb="1" eb="2">
      <t>キュウ</t>
    </rPh>
    <phoneticPr fontId="4"/>
  </si>
  <si>
    <t>希望種目</t>
    <rPh sb="0" eb="2">
      <t>キボウ</t>
    </rPh>
    <rPh sb="2" eb="4">
      <t>シュモク</t>
    </rPh>
    <phoneticPr fontId="4"/>
  </si>
  <si>
    <t>完成工事高合計/技術職員数合計</t>
    <rPh sb="0" eb="2">
      <t>カンセイ</t>
    </rPh>
    <rPh sb="2" eb="4">
      <t>コウジ</t>
    </rPh>
    <rPh sb="4" eb="5">
      <t>ダカ</t>
    </rPh>
    <rPh sb="5" eb="7">
      <t>ゴウケイ</t>
    </rPh>
    <rPh sb="8" eb="10">
      <t>ギジュツ</t>
    </rPh>
    <rPh sb="10" eb="12">
      <t>ショクイン</t>
    </rPh>
    <rPh sb="12" eb="13">
      <t>スウ</t>
    </rPh>
    <rPh sb="13" eb="15">
      <t>ゴウケイ</t>
    </rPh>
    <phoneticPr fontId="4"/>
  </si>
  <si>
    <t>工種</t>
    <rPh sb="0" eb="2">
      <t>コウシュ</t>
    </rPh>
    <phoneticPr fontId="4"/>
  </si>
  <si>
    <t>051</t>
    <phoneticPr fontId="4"/>
  </si>
  <si>
    <t>060</t>
    <phoneticPr fontId="4"/>
  </si>
  <si>
    <t>070</t>
    <phoneticPr fontId="4"/>
  </si>
  <si>
    <t>080</t>
    <phoneticPr fontId="4"/>
  </si>
  <si>
    <t>090</t>
    <phoneticPr fontId="4"/>
  </si>
  <si>
    <t>100</t>
    <phoneticPr fontId="4"/>
  </si>
  <si>
    <t>110</t>
    <phoneticPr fontId="4"/>
  </si>
  <si>
    <t>111</t>
    <phoneticPr fontId="4"/>
  </si>
  <si>
    <t>120</t>
    <phoneticPr fontId="4"/>
  </si>
  <si>
    <t>130</t>
    <phoneticPr fontId="4"/>
  </si>
  <si>
    <t>140</t>
    <phoneticPr fontId="4"/>
  </si>
  <si>
    <t>150</t>
    <phoneticPr fontId="4"/>
  </si>
  <si>
    <t>160</t>
    <phoneticPr fontId="4"/>
  </si>
  <si>
    <t>170</t>
    <phoneticPr fontId="4"/>
  </si>
  <si>
    <t>180</t>
    <phoneticPr fontId="4"/>
  </si>
  <si>
    <t>190</t>
    <phoneticPr fontId="4"/>
  </si>
  <si>
    <t>200</t>
    <phoneticPr fontId="4"/>
  </si>
  <si>
    <t>210</t>
    <phoneticPr fontId="4"/>
  </si>
  <si>
    <t>220</t>
    <phoneticPr fontId="4"/>
  </si>
  <si>
    <t>230</t>
    <phoneticPr fontId="4"/>
  </si>
  <si>
    <t>240</t>
    <phoneticPr fontId="4"/>
  </si>
  <si>
    <t>250</t>
    <phoneticPr fontId="4"/>
  </si>
  <si>
    <t>260</t>
    <phoneticPr fontId="4"/>
  </si>
  <si>
    <t>270</t>
    <phoneticPr fontId="4"/>
  </si>
  <si>
    <t>280</t>
    <phoneticPr fontId="4"/>
  </si>
  <si>
    <t>290</t>
    <phoneticPr fontId="4"/>
  </si>
  <si>
    <t>入札等に参加を希望する工種</t>
    <rPh sb="0" eb="2">
      <t>ニュウサツ</t>
    </rPh>
    <rPh sb="2" eb="3">
      <t>トウ</t>
    </rPh>
    <rPh sb="4" eb="6">
      <t>サンカ</t>
    </rPh>
    <rPh sb="7" eb="9">
      <t>キボウ</t>
    </rPh>
    <rPh sb="11" eb="13">
      <t>コウシュ</t>
    </rPh>
    <phoneticPr fontId="5"/>
  </si>
  <si>
    <t>総合評点(Ｐ)</t>
    <rPh sb="0" eb="2">
      <t>ソウゴウ</t>
    </rPh>
    <rPh sb="2" eb="4">
      <t>ヒョウテン</t>
    </rPh>
    <phoneticPr fontId="4"/>
  </si>
  <si>
    <t>年間平均完成工事高(２年又は３年平均)(千円)</t>
    <rPh sb="4" eb="6">
      <t>カンセイ</t>
    </rPh>
    <rPh sb="6" eb="8">
      <t>コウジ</t>
    </rPh>
    <rPh sb="8" eb="9">
      <t>ダカ</t>
    </rPh>
    <rPh sb="11" eb="12">
      <t>ネン</t>
    </rPh>
    <rPh sb="12" eb="13">
      <t>マタ</t>
    </rPh>
    <rPh sb="15" eb="16">
      <t>ネン</t>
    </rPh>
    <rPh sb="16" eb="18">
      <t>ヘイキン</t>
    </rPh>
    <rPh sb="20" eb="22">
      <t>センエン</t>
    </rPh>
    <phoneticPr fontId="4"/>
  </si>
  <si>
    <t>種目希望</t>
    <rPh sb="0" eb="2">
      <t>シュモク</t>
    </rPh>
    <rPh sb="2" eb="4">
      <t>キボウ</t>
    </rPh>
    <phoneticPr fontId="4"/>
  </si>
  <si>
    <t>種目</t>
    <phoneticPr fontId="4"/>
  </si>
  <si>
    <t>例)2025/4/1、R7/4/1</t>
    <phoneticPr fontId="4"/>
  </si>
  <si>
    <t>例)2025/4/1</t>
    <phoneticPr fontId="4"/>
  </si>
  <si>
    <t>例)0000-00-0000　通知等を受ける番号を半角の数字とハイフンで入力してください。</t>
    <phoneticPr fontId="4"/>
  </si>
  <si>
    <t>資本金</t>
    <rPh sb="0" eb="3">
      <t>シホンキン</t>
    </rPh>
    <phoneticPr fontId="4"/>
  </si>
  <si>
    <t>千円</t>
    <rPh sb="0" eb="2">
      <t>センエン</t>
    </rPh>
    <phoneticPr fontId="4"/>
  </si>
  <si>
    <t>自己資本額</t>
    <rPh sb="0" eb="2">
      <t>ジコ</t>
    </rPh>
    <rPh sb="2" eb="4">
      <t>シホン</t>
    </rPh>
    <rPh sb="4" eb="5">
      <t>ガク</t>
    </rPh>
    <phoneticPr fontId="4"/>
  </si>
  <si>
    <t>申請日の直近の総合評定値通知書における資本金を入力して下さい。千円未満は切り捨てて入力してください。</t>
    <rPh sb="31" eb="33">
      <t>センエン</t>
    </rPh>
    <rPh sb="41" eb="43">
      <t>ニュウリョク</t>
    </rPh>
    <phoneticPr fontId="4"/>
  </si>
  <si>
    <t>申請日の直近の総合評定値通知書における自己資本額を入力して下さい。千円未満は切り捨てて入力してください。</t>
    <rPh sb="33" eb="35">
      <t>センエン</t>
    </rPh>
    <rPh sb="43" eb="45">
      <t>ニュウリョク</t>
    </rPh>
    <phoneticPr fontId="4"/>
  </si>
  <si>
    <t>申請日直近の総合評定値通知書における評点(Ｙ)を入力してください。</t>
    <phoneticPr fontId="4"/>
  </si>
  <si>
    <t>申請日直近の総合評定値通知書における評点(Ｗ)を入力してください。</t>
    <phoneticPr fontId="4"/>
  </si>
  <si>
    <t>評点(Ｙ)</t>
    <phoneticPr fontId="4"/>
  </si>
  <si>
    <t>評点(Ｗ)</t>
    <phoneticPr fontId="4"/>
  </si>
  <si>
    <t>雇用保険加入の有無</t>
    <rPh sb="0" eb="4">
      <t>コヨウホケン</t>
    </rPh>
    <rPh sb="4" eb="6">
      <t>カニュウ</t>
    </rPh>
    <rPh sb="7" eb="9">
      <t>ウム</t>
    </rPh>
    <phoneticPr fontId="5"/>
  </si>
  <si>
    <t>健康保険加入の有無</t>
    <rPh sb="0" eb="4">
      <t>ケンコウホケン</t>
    </rPh>
    <rPh sb="4" eb="6">
      <t>カニュウ</t>
    </rPh>
    <rPh sb="7" eb="9">
      <t>ウム</t>
    </rPh>
    <phoneticPr fontId="5"/>
  </si>
  <si>
    <t>厚生年金保険加入</t>
    <rPh sb="0" eb="6">
      <t>コウセイネンキンホケン</t>
    </rPh>
    <phoneticPr fontId="4"/>
  </si>
  <si>
    <t>の有無</t>
    <phoneticPr fontId="4"/>
  </si>
  <si>
    <t>建設業退職金共済</t>
    <rPh sb="0" eb="3">
      <t>ケンセツギョウ</t>
    </rPh>
    <rPh sb="3" eb="5">
      <t>タイショク</t>
    </rPh>
    <rPh sb="5" eb="6">
      <t>キン</t>
    </rPh>
    <rPh sb="6" eb="8">
      <t>キョウサイ</t>
    </rPh>
    <phoneticPr fontId="5"/>
  </si>
  <si>
    <t>の加入状況</t>
    <phoneticPr fontId="4"/>
  </si>
  <si>
    <t>未加入の理由</t>
    <rPh sb="0" eb="3">
      <t>ミカニュウ</t>
    </rPh>
    <rPh sb="4" eb="6">
      <t>リユウ</t>
    </rPh>
    <phoneticPr fontId="4"/>
  </si>
  <si>
    <t>建設業退職金共済に未加入の場合、理由を入力してください。</t>
    <rPh sb="13" eb="15">
      <t>バアイ</t>
    </rPh>
    <rPh sb="19" eb="21">
      <t>ニュウリョク</t>
    </rPh>
    <phoneticPr fontId="4"/>
  </si>
  <si>
    <t>リストから選択してください。「未加入」の場合は、(11)建設業退職金共済未加入の理由欄を入力してください。</t>
    <rPh sb="42" eb="43">
      <t>ラン</t>
    </rPh>
    <rPh sb="44" eb="46">
      <t>ニュウリョク</t>
    </rPh>
    <phoneticPr fontId="4"/>
  </si>
  <si>
    <t>例)0000-00-0000　半角の数字とハイフンで入力してください。ＦＡＸがない場合は「0000-00-0000」と入力してください。</t>
    <phoneticPr fontId="4"/>
  </si>
  <si>
    <t>例)10　申請日の直近の総合評定値通知書における営業年数（１年未満切り捨て）を入力してください。
営業年数が2年に満たない場合は、申請することができません。</t>
    <rPh sb="39" eb="41">
      <t>ニュウリョク</t>
    </rPh>
    <phoneticPr fontId="4"/>
  </si>
  <si>
    <t>人</t>
    <rPh sb="0" eb="1">
      <t>ニン</t>
    </rPh>
    <phoneticPr fontId="4"/>
  </si>
  <si>
    <t>従業員数</t>
    <phoneticPr fontId="4"/>
  </si>
  <si>
    <t>B.契約する営業所の許可区分(特定・一般)</t>
    <phoneticPr fontId="4"/>
  </si>
  <si>
    <t>プレストレストコンクリート構造物</t>
    <rPh sb="13" eb="16">
      <t>コウゾウブツ</t>
    </rPh>
    <phoneticPr fontId="4"/>
  </si>
  <si>
    <t>「(12)入札等に参加を希望する工種」で希望した工種に対応する種目を1つ以上選択し、種目希望欄にリストから「○」を選択してください。(20種目以内)
「(12)入札等に参加を希望する工種」で希望していない工種は選択できません。</t>
    <rPh sb="20" eb="22">
      <t>キボウ</t>
    </rPh>
    <rPh sb="24" eb="26">
      <t>コウシュ</t>
    </rPh>
    <rPh sb="42" eb="44">
      <t>シュモク</t>
    </rPh>
    <rPh sb="44" eb="46">
      <t>キボウ</t>
    </rPh>
    <rPh sb="46" eb="47">
      <t>ラン</t>
    </rPh>
    <rPh sb="57" eb="59">
      <t>センタク</t>
    </rPh>
    <rPh sb="69" eb="71">
      <t>シュモク</t>
    </rPh>
    <rPh sb="71" eb="73">
      <t>イナイ</t>
    </rPh>
    <rPh sb="95" eb="97">
      <t>キボウ</t>
    </rPh>
    <rPh sb="102" eb="104">
      <t>コウシュ</t>
    </rPh>
    <rPh sb="105" eb="107">
      <t>センタク</t>
    </rPh>
    <phoneticPr fontId="4"/>
  </si>
  <si>
    <t>001</t>
    <phoneticPr fontId="4"/>
  </si>
  <si>
    <t>002</t>
    <phoneticPr fontId="4"/>
  </si>
  <si>
    <t>003</t>
    <phoneticPr fontId="4"/>
  </si>
  <si>
    <t>004</t>
    <phoneticPr fontId="4"/>
  </si>
  <si>
    <t>005</t>
    <phoneticPr fontId="4"/>
  </si>
  <si>
    <t>006</t>
    <phoneticPr fontId="4"/>
  </si>
  <si>
    <t>007</t>
    <phoneticPr fontId="4"/>
  </si>
  <si>
    <t>008</t>
    <phoneticPr fontId="4"/>
  </si>
  <si>
    <t>009</t>
    <phoneticPr fontId="4"/>
  </si>
  <si>
    <t>010</t>
    <phoneticPr fontId="4"/>
  </si>
  <si>
    <t>012</t>
    <phoneticPr fontId="4"/>
  </si>
  <si>
    <t>013</t>
    <phoneticPr fontId="4"/>
  </si>
  <si>
    <t>014</t>
    <phoneticPr fontId="4"/>
  </si>
  <si>
    <t>015</t>
    <phoneticPr fontId="4"/>
  </si>
  <si>
    <t>016</t>
    <phoneticPr fontId="4"/>
  </si>
  <si>
    <t>017</t>
    <phoneticPr fontId="4"/>
  </si>
  <si>
    <t>018</t>
    <phoneticPr fontId="4"/>
  </si>
  <si>
    <t>019</t>
    <phoneticPr fontId="4"/>
  </si>
  <si>
    <t>020</t>
    <phoneticPr fontId="4"/>
  </si>
  <si>
    <t>021</t>
    <phoneticPr fontId="4"/>
  </si>
  <si>
    <t>022</t>
    <phoneticPr fontId="4"/>
  </si>
  <si>
    <t>023</t>
    <phoneticPr fontId="4"/>
  </si>
  <si>
    <t>024</t>
    <phoneticPr fontId="4"/>
  </si>
  <si>
    <t>025</t>
    <phoneticPr fontId="4"/>
  </si>
  <si>
    <t>026</t>
    <phoneticPr fontId="4"/>
  </si>
  <si>
    <t>027</t>
    <phoneticPr fontId="4"/>
  </si>
  <si>
    <t>028</t>
    <phoneticPr fontId="4"/>
  </si>
  <si>
    <t>029</t>
    <phoneticPr fontId="4"/>
  </si>
  <si>
    <t>030</t>
    <phoneticPr fontId="4"/>
  </si>
  <si>
    <t>031</t>
    <phoneticPr fontId="4"/>
  </si>
  <si>
    <t>032</t>
    <phoneticPr fontId="4"/>
  </si>
  <si>
    <t>033</t>
    <phoneticPr fontId="4"/>
  </si>
  <si>
    <t>034</t>
    <phoneticPr fontId="4"/>
  </si>
  <si>
    <t>035</t>
    <phoneticPr fontId="4"/>
  </si>
  <si>
    <t>036</t>
    <phoneticPr fontId="4"/>
  </si>
  <si>
    <t>037</t>
    <phoneticPr fontId="4"/>
  </si>
  <si>
    <t>038</t>
    <phoneticPr fontId="4"/>
  </si>
  <si>
    <t>039</t>
    <phoneticPr fontId="4"/>
  </si>
  <si>
    <t>040</t>
    <phoneticPr fontId="4"/>
  </si>
  <si>
    <t>041</t>
    <phoneticPr fontId="4"/>
  </si>
  <si>
    <t>042</t>
    <phoneticPr fontId="4"/>
  </si>
  <si>
    <t>043</t>
    <phoneticPr fontId="4"/>
  </si>
  <si>
    <t>044</t>
    <phoneticPr fontId="4"/>
  </si>
  <si>
    <t>045</t>
    <phoneticPr fontId="4"/>
  </si>
  <si>
    <t>046</t>
    <phoneticPr fontId="4"/>
  </si>
  <si>
    <t>047</t>
    <phoneticPr fontId="4"/>
  </si>
  <si>
    <t>048</t>
    <phoneticPr fontId="4"/>
  </si>
  <si>
    <t>049</t>
    <phoneticPr fontId="4"/>
  </si>
  <si>
    <t>052</t>
    <phoneticPr fontId="4"/>
  </si>
  <si>
    <t>055</t>
    <phoneticPr fontId="4"/>
  </si>
  <si>
    <t>056</t>
    <phoneticPr fontId="4"/>
  </si>
  <si>
    <t>057</t>
    <phoneticPr fontId="4"/>
  </si>
  <si>
    <t>058</t>
    <phoneticPr fontId="4"/>
  </si>
  <si>
    <t>059</t>
    <phoneticPr fontId="4"/>
  </si>
  <si>
    <t>061</t>
    <phoneticPr fontId="4"/>
  </si>
  <si>
    <t>062</t>
    <phoneticPr fontId="4"/>
  </si>
  <si>
    <t>063</t>
    <phoneticPr fontId="4"/>
  </si>
  <si>
    <t>064</t>
    <phoneticPr fontId="4"/>
  </si>
  <si>
    <t>065</t>
    <phoneticPr fontId="4"/>
  </si>
  <si>
    <t>066</t>
    <phoneticPr fontId="4"/>
  </si>
  <si>
    <t>067</t>
    <phoneticPr fontId="4"/>
  </si>
  <si>
    <t>068</t>
    <phoneticPr fontId="4"/>
  </si>
  <si>
    <t>069</t>
    <phoneticPr fontId="4"/>
  </si>
  <si>
    <t>071</t>
    <phoneticPr fontId="4"/>
  </si>
  <si>
    <t>072</t>
    <phoneticPr fontId="4"/>
  </si>
  <si>
    <t>073</t>
    <phoneticPr fontId="4"/>
  </si>
  <si>
    <t>074</t>
    <phoneticPr fontId="4"/>
  </si>
  <si>
    <t>075</t>
    <phoneticPr fontId="4"/>
  </si>
  <si>
    <t>076</t>
    <phoneticPr fontId="4"/>
  </si>
  <si>
    <t>077</t>
    <phoneticPr fontId="4"/>
  </si>
  <si>
    <t>078</t>
    <phoneticPr fontId="4"/>
  </si>
  <si>
    <t>082</t>
    <phoneticPr fontId="4"/>
  </si>
  <si>
    <t>083</t>
    <phoneticPr fontId="4"/>
  </si>
  <si>
    <t>084</t>
    <phoneticPr fontId="4"/>
  </si>
  <si>
    <t>085</t>
    <phoneticPr fontId="4"/>
  </si>
  <si>
    <t>086</t>
    <phoneticPr fontId="4"/>
  </si>
  <si>
    <t>087</t>
    <phoneticPr fontId="4"/>
  </si>
  <si>
    <t>088</t>
    <phoneticPr fontId="4"/>
  </si>
  <si>
    <t>089</t>
    <phoneticPr fontId="4"/>
  </si>
  <si>
    <t>091</t>
    <phoneticPr fontId="4"/>
  </si>
  <si>
    <t>092</t>
    <phoneticPr fontId="4"/>
  </si>
  <si>
    <t>093</t>
    <phoneticPr fontId="4"/>
  </si>
  <si>
    <t>094</t>
    <phoneticPr fontId="4"/>
  </si>
  <si>
    <t>095</t>
    <phoneticPr fontId="4"/>
  </si>
  <si>
    <t>096</t>
    <phoneticPr fontId="4"/>
  </si>
  <si>
    <t>097</t>
    <phoneticPr fontId="4"/>
  </si>
  <si>
    <t>098</t>
    <phoneticPr fontId="4"/>
  </si>
  <si>
    <t>099</t>
    <phoneticPr fontId="4"/>
  </si>
  <si>
    <r>
      <t>上記以外の工事</t>
    </r>
    <r>
      <rPr>
        <sz val="11"/>
        <color rgb="FFFF0000"/>
        <rFont val="ＭＳ ゴシック"/>
        <family val="3"/>
        <charset val="128"/>
      </rPr>
      <t>*1</t>
    </r>
    <phoneticPr fontId="4"/>
  </si>
  <si>
    <t>999：具体的な工事の内容</t>
    <rPh sb="4" eb="7">
      <t>グタイテキ</t>
    </rPh>
    <rPh sb="8" eb="10">
      <t>コウジ</t>
    </rPh>
    <rPh sb="11" eb="13">
      <t>ナイヨウ</t>
    </rPh>
    <phoneticPr fontId="4"/>
  </si>
  <si>
    <t>*1：上記以外の工事を希望する場合、(14)999：具体的な工事の内容欄に具体的に入力してください。</t>
    <rPh sb="3" eb="5">
      <t>ジョウキ</t>
    </rPh>
    <rPh sb="5" eb="7">
      <t>イガイ</t>
    </rPh>
    <rPh sb="8" eb="10">
      <t>コウジ</t>
    </rPh>
    <rPh sb="26" eb="29">
      <t>グタイテキ</t>
    </rPh>
    <rPh sb="30" eb="32">
      <t>コウジ</t>
    </rPh>
    <rPh sb="33" eb="35">
      <t>ナイヨウ</t>
    </rPh>
    <phoneticPr fontId="4"/>
  </si>
  <si>
    <t>(13)希望種目の999：上記以外の工事を希望する場合、具体的な工事の内容を入力してください。</t>
    <rPh sb="13" eb="15">
      <t>ジョウキ</t>
    </rPh>
    <rPh sb="15" eb="17">
      <t>イガイ</t>
    </rPh>
    <rPh sb="18" eb="20">
      <t>コウジ</t>
    </rPh>
    <rPh sb="21" eb="23">
      <t>キボウ</t>
    </rPh>
    <rPh sb="25" eb="27">
      <t>バアイ</t>
    </rPh>
    <rPh sb="28" eb="31">
      <t>グタイテキ</t>
    </rPh>
    <rPh sb="32" eb="34">
      <t>コウジ</t>
    </rPh>
    <rPh sb="35" eb="37">
      <t>ナイヨウ</t>
    </rPh>
    <rPh sb="38" eb="40">
      <t>ニュウリョク</t>
    </rPh>
    <phoneticPr fontId="4"/>
  </si>
  <si>
    <t>人数</t>
    <rPh sb="0" eb="2">
      <t>ニンズウ</t>
    </rPh>
    <phoneticPr fontId="4"/>
  </si>
  <si>
    <t>G.有資格技術職員内訳</t>
    <rPh sb="2" eb="3">
      <t>ユウ</t>
    </rPh>
    <rPh sb="3" eb="5">
      <t>シカク</t>
    </rPh>
    <rPh sb="5" eb="7">
      <t>ギジュツ</t>
    </rPh>
    <rPh sb="7" eb="9">
      <t>ショクイン</t>
    </rPh>
    <rPh sb="9" eb="11">
      <t>ウチワケ</t>
    </rPh>
    <phoneticPr fontId="4"/>
  </si>
  <si>
    <t>施工管理技士</t>
    <rPh sb="0" eb="2">
      <t>セコウ</t>
    </rPh>
    <rPh sb="2" eb="4">
      <t>カンリ</t>
    </rPh>
    <rPh sb="4" eb="6">
      <t>ギシ</t>
    </rPh>
    <phoneticPr fontId="2"/>
  </si>
  <si>
    <t>検定種目</t>
    <rPh sb="0" eb="4">
      <t>ケンテイシュモク</t>
    </rPh>
    <phoneticPr fontId="4"/>
  </si>
  <si>
    <t>級別・種別・資格区分コード</t>
    <rPh sb="0" eb="1">
      <t>キュウ</t>
    </rPh>
    <rPh sb="1" eb="2">
      <t>ベツ</t>
    </rPh>
    <rPh sb="3" eb="5">
      <t>シュベツ</t>
    </rPh>
    <rPh sb="6" eb="8">
      <t>シカク</t>
    </rPh>
    <rPh sb="8" eb="10">
      <t>クブン</t>
    </rPh>
    <phoneticPr fontId="2"/>
  </si>
  <si>
    <t>建設機械施工技士</t>
    <rPh sb="0" eb="2">
      <t>ケンセツ</t>
    </rPh>
    <rPh sb="2" eb="4">
      <t>キカイ</t>
    </rPh>
    <rPh sb="4" eb="6">
      <t>セコウ</t>
    </rPh>
    <rPh sb="6" eb="8">
      <t>ギシ</t>
    </rPh>
    <phoneticPr fontId="2"/>
  </si>
  <si>
    <t>一級</t>
    <rPh sb="0" eb="1">
      <t>1</t>
    </rPh>
    <rPh sb="1" eb="2">
      <t>キュウ</t>
    </rPh>
    <phoneticPr fontId="2"/>
  </si>
  <si>
    <t>二級</t>
    <rPh sb="0" eb="1">
      <t>2</t>
    </rPh>
    <rPh sb="1" eb="2">
      <t>キュウ</t>
    </rPh>
    <phoneticPr fontId="2"/>
  </si>
  <si>
    <t>土木施工管理技士</t>
    <rPh sb="0" eb="2">
      <t>ドボク</t>
    </rPh>
    <rPh sb="2" eb="4">
      <t>セコウ</t>
    </rPh>
    <rPh sb="4" eb="6">
      <t>カンリ</t>
    </rPh>
    <rPh sb="6" eb="8">
      <t>ギシ</t>
    </rPh>
    <phoneticPr fontId="2"/>
  </si>
  <si>
    <t>土木</t>
    <rPh sb="0" eb="2">
      <t>ドボク</t>
    </rPh>
    <phoneticPr fontId="2"/>
  </si>
  <si>
    <t>鋼構造物塗装</t>
    <rPh sb="0" eb="1">
      <t>コウ</t>
    </rPh>
    <rPh sb="1" eb="3">
      <t>コウゾウ</t>
    </rPh>
    <rPh sb="3" eb="4">
      <t>モノ</t>
    </rPh>
    <rPh sb="4" eb="6">
      <t>トソウ</t>
    </rPh>
    <phoneticPr fontId="2"/>
  </si>
  <si>
    <t>薬液注入</t>
    <rPh sb="0" eb="1">
      <t>クスリ</t>
    </rPh>
    <rPh sb="1" eb="2">
      <t>エキ</t>
    </rPh>
    <rPh sb="2" eb="4">
      <t>チュウニュウ</t>
    </rPh>
    <phoneticPr fontId="2"/>
  </si>
  <si>
    <t>建築施工管理技士</t>
    <rPh sb="0" eb="2">
      <t>ケンチク</t>
    </rPh>
    <rPh sb="2" eb="4">
      <t>セコウ</t>
    </rPh>
    <rPh sb="4" eb="6">
      <t>カンリ</t>
    </rPh>
    <rPh sb="6" eb="8">
      <t>ギシ</t>
    </rPh>
    <phoneticPr fontId="2"/>
  </si>
  <si>
    <t>建築</t>
    <rPh sb="0" eb="2">
      <t>ケンチク</t>
    </rPh>
    <phoneticPr fontId="2"/>
  </si>
  <si>
    <t>躯体</t>
    <rPh sb="0" eb="1">
      <t>カラダ</t>
    </rPh>
    <rPh sb="1" eb="2">
      <t>カラダ</t>
    </rPh>
    <phoneticPr fontId="2"/>
  </si>
  <si>
    <t>仕上げ</t>
    <rPh sb="0" eb="2">
      <t>シア</t>
    </rPh>
    <phoneticPr fontId="2"/>
  </si>
  <si>
    <t>電気工事施工管理技士</t>
    <rPh sb="0" eb="2">
      <t>デンキ</t>
    </rPh>
    <rPh sb="2" eb="4">
      <t>コウジ</t>
    </rPh>
    <rPh sb="4" eb="6">
      <t>セコウ</t>
    </rPh>
    <rPh sb="6" eb="8">
      <t>カンリ</t>
    </rPh>
    <rPh sb="8" eb="10">
      <t>ギシ</t>
    </rPh>
    <phoneticPr fontId="2"/>
  </si>
  <si>
    <t>管工事施工管理技士</t>
    <rPh sb="0" eb="1">
      <t>カン</t>
    </rPh>
    <rPh sb="1" eb="3">
      <t>コウジ</t>
    </rPh>
    <rPh sb="3" eb="5">
      <t>セコウ</t>
    </rPh>
    <rPh sb="5" eb="7">
      <t>カンリ</t>
    </rPh>
    <rPh sb="7" eb="9">
      <t>ギシ</t>
    </rPh>
    <phoneticPr fontId="2"/>
  </si>
  <si>
    <t>造園施工管理技士</t>
    <rPh sb="0" eb="2">
      <t>ゾウエン</t>
    </rPh>
    <rPh sb="2" eb="4">
      <t>セコウ</t>
    </rPh>
    <rPh sb="4" eb="6">
      <t>カンリ</t>
    </rPh>
    <rPh sb="6" eb="8">
      <t>ギシ</t>
    </rPh>
    <phoneticPr fontId="2"/>
  </si>
  <si>
    <t>監理技術者資格者証及び監理技術者講習修了証の所持者数</t>
    <phoneticPr fontId="4"/>
  </si>
  <si>
    <t>技術部門</t>
    <rPh sb="0" eb="2">
      <t>ギジュツ</t>
    </rPh>
    <rPh sb="2" eb="4">
      <t>ブモン</t>
    </rPh>
    <phoneticPr fontId="2"/>
  </si>
  <si>
    <t>選択科目・資格区分コード</t>
    <rPh sb="0" eb="2">
      <t>センタク</t>
    </rPh>
    <rPh sb="2" eb="4">
      <t>カモク</t>
    </rPh>
    <rPh sb="5" eb="7">
      <t>シカク</t>
    </rPh>
    <rPh sb="7" eb="9">
      <t>クブン</t>
    </rPh>
    <phoneticPr fontId="2"/>
  </si>
  <si>
    <t>「鋼構造及びコンクリート」</t>
    <rPh sb="1" eb="2">
      <t>コウ</t>
    </rPh>
    <rPh sb="2" eb="4">
      <t>コウゾウ</t>
    </rPh>
    <rPh sb="4" eb="5">
      <t>オヨ</t>
    </rPh>
    <phoneticPr fontId="2"/>
  </si>
  <si>
    <t>「農業土木」</t>
    <rPh sb="1" eb="3">
      <t>ノウギョウ</t>
    </rPh>
    <rPh sb="3" eb="5">
      <t>ドボク</t>
    </rPh>
    <phoneticPr fontId="2"/>
  </si>
  <si>
    <t>「流体工学」又は「熱工学」</t>
    <rPh sb="1" eb="3">
      <t>リュウタイ</t>
    </rPh>
    <rPh sb="3" eb="5">
      <t>コウガク</t>
    </rPh>
    <rPh sb="6" eb="7">
      <t>マタ</t>
    </rPh>
    <rPh sb="9" eb="10">
      <t>ネツ</t>
    </rPh>
    <rPh sb="10" eb="12">
      <t>コウガク</t>
    </rPh>
    <phoneticPr fontId="2"/>
  </si>
  <si>
    <t>「林業」</t>
    <rPh sb="1" eb="3">
      <t>リンギョウ</t>
    </rPh>
    <phoneticPr fontId="2"/>
  </si>
  <si>
    <t>「森林土木」</t>
    <rPh sb="1" eb="3">
      <t>シンリン</t>
    </rPh>
    <rPh sb="3" eb="5">
      <t>ドボク</t>
    </rPh>
    <phoneticPr fontId="2"/>
  </si>
  <si>
    <t>「水質管理」</t>
    <rPh sb="1" eb="3">
      <t>スイシツ</t>
    </rPh>
    <rPh sb="3" eb="5">
      <t>カンリ</t>
    </rPh>
    <phoneticPr fontId="2"/>
  </si>
  <si>
    <t>「廃棄物管理」</t>
    <rPh sb="1" eb="4">
      <t>ハイキブツ</t>
    </rPh>
    <rPh sb="4" eb="6">
      <t>カンリ</t>
    </rPh>
    <phoneticPr fontId="2"/>
  </si>
  <si>
    <t>建設</t>
    <rPh sb="0" eb="2">
      <t>ケンセツ</t>
    </rPh>
    <phoneticPr fontId="2"/>
  </si>
  <si>
    <t>その他</t>
    <rPh sb="2" eb="3">
      <t>タ</t>
    </rPh>
    <phoneticPr fontId="2"/>
  </si>
  <si>
    <t>農業</t>
    <rPh sb="0" eb="2">
      <t>ノウギョウ</t>
    </rPh>
    <phoneticPr fontId="2"/>
  </si>
  <si>
    <t>電気電子部門</t>
    <rPh sb="0" eb="2">
      <t>デンキ</t>
    </rPh>
    <rPh sb="2" eb="4">
      <t>デンシ</t>
    </rPh>
    <rPh sb="4" eb="6">
      <t>ブモン</t>
    </rPh>
    <phoneticPr fontId="2"/>
  </si>
  <si>
    <t>－</t>
  </si>
  <si>
    <t>機械</t>
    <rPh sb="0" eb="2">
      <t>キカイ</t>
    </rPh>
    <phoneticPr fontId="2"/>
  </si>
  <si>
    <t>上下水道</t>
    <rPh sb="0" eb="2">
      <t>ジョウゲ</t>
    </rPh>
    <rPh sb="2" eb="4">
      <t>スイドウ</t>
    </rPh>
    <phoneticPr fontId="2"/>
  </si>
  <si>
    <t>「上水道及び工業用水道」</t>
    <rPh sb="1" eb="4">
      <t>ジョウスイドウ</t>
    </rPh>
    <rPh sb="4" eb="5">
      <t>オヨ</t>
    </rPh>
    <rPh sb="6" eb="9">
      <t>コウギョウヨウ</t>
    </rPh>
    <rPh sb="9" eb="11">
      <t>スイドウ</t>
    </rPh>
    <phoneticPr fontId="2"/>
  </si>
  <si>
    <t>森林</t>
    <rPh sb="0" eb="2">
      <t>シンリン</t>
    </rPh>
    <phoneticPr fontId="2"/>
  </si>
  <si>
    <t>衛生工学</t>
    <rPh sb="0" eb="2">
      <t>エイセイ</t>
    </rPh>
    <rPh sb="2" eb="4">
      <t>コウガク</t>
    </rPh>
    <phoneticPr fontId="2"/>
  </si>
  <si>
    <t>建築士等</t>
    <rPh sb="0" eb="3">
      <t>ケンチクシ</t>
    </rPh>
    <rPh sb="3" eb="4">
      <t>トウ</t>
    </rPh>
    <phoneticPr fontId="2"/>
  </si>
  <si>
    <t>建築士</t>
    <rPh sb="0" eb="3">
      <t>ケンチクシ</t>
    </rPh>
    <phoneticPr fontId="2"/>
  </si>
  <si>
    <t>合計</t>
    <rPh sb="0" eb="1">
      <t>ゴウ</t>
    </rPh>
    <rPh sb="1" eb="2">
      <t>ケイ</t>
    </rPh>
    <phoneticPr fontId="2"/>
  </si>
  <si>
    <t>技術士</t>
    <phoneticPr fontId="4"/>
  </si>
  <si>
    <t>一級建築士(1級)</t>
    <rPh sb="0" eb="1">
      <t>1</t>
    </rPh>
    <rPh sb="1" eb="2">
      <t>キュウ</t>
    </rPh>
    <rPh sb="2" eb="5">
      <t>ケンチクシ</t>
    </rPh>
    <rPh sb="7" eb="8">
      <t>キュウ</t>
    </rPh>
    <phoneticPr fontId="2"/>
  </si>
  <si>
    <t>二級建築士(2級)</t>
    <rPh sb="0" eb="1">
      <t>2</t>
    </rPh>
    <rPh sb="1" eb="2">
      <t>キュウ</t>
    </rPh>
    <rPh sb="2" eb="5">
      <t>ケンチクシ</t>
    </rPh>
    <rPh sb="7" eb="8">
      <t>キュウ</t>
    </rPh>
    <phoneticPr fontId="2"/>
  </si>
  <si>
    <t>木造建築士(2級)</t>
    <rPh sb="0" eb="2">
      <t>モクゾウ</t>
    </rPh>
    <rPh sb="2" eb="5">
      <t>ケンチクシ</t>
    </rPh>
    <rPh sb="7" eb="8">
      <t>キュウ</t>
    </rPh>
    <phoneticPr fontId="2"/>
  </si>
  <si>
    <t>建築設備資格者</t>
    <rPh sb="0" eb="2">
      <t>ケンチク</t>
    </rPh>
    <rPh sb="2" eb="4">
      <t>セツビ</t>
    </rPh>
    <rPh sb="4" eb="7">
      <t>シカクシャ</t>
    </rPh>
    <phoneticPr fontId="2"/>
  </si>
  <si>
    <t>－(その他)</t>
    <phoneticPr fontId="4"/>
  </si>
  <si>
    <t>1人が複数の資格を持つ場合は、のべ人数で入力してください。</t>
    <rPh sb="0" eb="2">
      <t>ヒトリ</t>
    </rPh>
    <rPh sb="3" eb="5">
      <t>フクスウ</t>
    </rPh>
    <rPh sb="6" eb="8">
      <t>シカク</t>
    </rPh>
    <rPh sb="9" eb="10">
      <t>モ</t>
    </rPh>
    <rPh sb="11" eb="13">
      <t>バアイ</t>
    </rPh>
    <rPh sb="17" eb="19">
      <t>ニンズウ</t>
    </rPh>
    <rPh sb="20" eb="22">
      <t>ニュウリョク</t>
    </rPh>
    <phoneticPr fontId="4"/>
  </si>
  <si>
    <t>許可区分
(特定・一般)</t>
    <rPh sb="0" eb="2">
      <t>キョカ</t>
    </rPh>
    <rPh sb="2" eb="4">
      <t>クブン</t>
    </rPh>
    <rPh sb="6" eb="8">
      <t>トクテイ</t>
    </rPh>
    <rPh sb="9" eb="11">
      <t>イッパン</t>
    </rPh>
    <phoneticPr fontId="4"/>
  </si>
  <si>
    <t>建設工事に係る入札に参加する資格の審査を申請します。この申請書及び添付書類の全ての記載事項は、事実と相違ないことを誓約します。有資格者である期間中に申請内容に変更があった場合、または小野市指名停止基準に該当した場合は、速やかに報告いたします。</t>
    <rPh sb="0" eb="4">
      <t>ケンセツコウジ</t>
    </rPh>
    <rPh sb="7" eb="9">
      <t>ニュウサツ</t>
    </rPh>
    <rPh sb="10" eb="12">
      <t>サンカ</t>
    </rPh>
    <rPh sb="14" eb="16">
      <t>シカク</t>
    </rPh>
    <rPh sb="17" eb="19">
      <t>シンサ</t>
    </rPh>
    <rPh sb="20" eb="22">
      <t>シンセイ</t>
    </rPh>
    <rPh sb="74" eb="76">
      <t>シンセイ</t>
    </rPh>
    <rPh sb="79" eb="81">
      <t>ヘンコウ</t>
    </rPh>
    <rPh sb="94" eb="96">
      <t>シメイ</t>
    </rPh>
    <rPh sb="113" eb="115">
      <t>ホウコク</t>
    </rPh>
    <phoneticPr fontId="4"/>
  </si>
  <si>
    <r>
      <t xml:space="preserve">登録を希望する場合、希望、許可区分、総合評点、年間平均完成工事高、B.契約する営業所の許可区分、技術職員数欄を入力してください。
20工種まで希望できます。
許可のない工種、許可があっても経営規模評価を受けていない工種は希望できません。
また完成工事高合計/技術職員数合計欄に、経営規模等評価結果通知書・総合評定値通知書の「完成工事高合計」「技術職員数合計」を転記してください。
</t>
    </r>
    <r>
      <rPr>
        <sz val="10"/>
        <color theme="1" tint="4.9989318521683403E-2"/>
        <rFont val="ＭＳ ゴシック"/>
        <family val="3"/>
        <charset val="128"/>
      </rPr>
      <t>希望、許可区分、B.契約する営業所の許可区分欄はリストから選択してください。
年間平均完成工事高については、消費税を含まない金額を入力してください。</t>
    </r>
    <rPh sb="0" eb="2">
      <t>トウロク</t>
    </rPh>
    <rPh sb="3" eb="5">
      <t>キボウ</t>
    </rPh>
    <rPh sb="7" eb="9">
      <t>バアイ</t>
    </rPh>
    <rPh sb="10" eb="12">
      <t>キボウ</t>
    </rPh>
    <rPh sb="35" eb="37">
      <t>ケイヤク</t>
    </rPh>
    <rPh sb="39" eb="42">
      <t>エイギョウショ</t>
    </rPh>
    <rPh sb="48" eb="50">
      <t>ギジュツ</t>
    </rPh>
    <rPh sb="50" eb="52">
      <t>ショクイン</t>
    </rPh>
    <rPh sb="52" eb="53">
      <t>スウ</t>
    </rPh>
    <rPh sb="67" eb="69">
      <t>コウシュ</t>
    </rPh>
    <rPh sb="136" eb="137">
      <t>ラン</t>
    </rPh>
    <rPh sb="190" eb="192">
      <t>キボウ</t>
    </rPh>
    <rPh sb="212" eb="213">
      <t>ラン</t>
    </rPh>
    <rPh sb="255" eb="257">
      <t>ニュウリョク</t>
    </rPh>
    <phoneticPr fontId="4"/>
  </si>
  <si>
    <t>999</t>
    <phoneticPr fontId="4"/>
  </si>
  <si>
    <t>上記以外の工事</t>
    <rPh sb="0" eb="2">
      <t>ジョウキ</t>
    </rPh>
    <rPh sb="2" eb="4">
      <t>イガイ</t>
    </rPh>
    <rPh sb="5" eb="7">
      <t>コウジ</t>
    </rPh>
    <phoneticPr fontId="4"/>
  </si>
  <si>
    <t>例)スズキグミ　全角カタカナで入力してください。法人格（例：カブシキガイシャ）は入力しないでください。</t>
    <rPh sb="40" eb="42">
      <t>ニュウリョク</t>
    </rPh>
    <phoneticPr fontId="4"/>
  </si>
  <si>
    <t>例)スズキグミ　カンサイエイギョウショ
正式名称を全角カタカナで入力してください。法人格（例：カブシキガイシャ）は入力しないでください。支店・営業所名は、１文字空けて入力してください。</t>
    <phoneticPr fontId="4"/>
  </si>
  <si>
    <t>↓○の数</t>
    <rPh sb="3" eb="4">
      <t>カズ</t>
    </rPh>
    <phoneticPr fontId="4"/>
  </si>
  <si>
    <t>↓判定</t>
    <rPh sb="1" eb="3">
      <t>ハンテイ</t>
    </rPh>
    <phoneticPr fontId="4"/>
  </si>
  <si>
    <t>28_小野市</t>
  </si>
  <si>
    <t>建設</t>
  </si>
  <si>
    <t>Ver.8.0.1</t>
    <phoneticPr fontId="4"/>
  </si>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</sst>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
      <sz val="10"/>
      <color theme="1"/>
      <name val="ＭＳ ゴシック"/>
      <family val="3"/>
      <charset val="128"/>
    </font>
    <font>
      <sz val="11"/>
      <color theme="1" tint="4.9989318521683403E-2"/>
      <name val="ＭＳ ゴシック"/>
      <family val="3"/>
      <charset val="128"/>
    </font>
  </fonts>
  <fills count="6">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7" tint="0.59999389629810485"/>
        <bgColor indexed="64"/>
      </patternFill>
    </fill>
  </fills>
  <borders count="7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auto="1"/>
      </left>
      <right/>
      <top style="thin">
        <color indexed="64"/>
      </top>
      <bottom/>
      <diagonal/>
    </border>
    <border>
      <left style="hair">
        <color indexed="64"/>
      </left>
      <right/>
      <top/>
      <bottom style="thin">
        <color auto="1"/>
      </bottom>
      <diagonal/>
    </border>
    <border>
      <left style="hair">
        <color indexed="64"/>
      </left>
      <right style="thin">
        <color indexed="64"/>
      </right>
      <top style="thin">
        <color auto="1"/>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auto="1"/>
      </left>
      <right/>
      <top style="thin">
        <color indexed="64"/>
      </top>
      <bottom style="thin">
        <color indexed="64"/>
      </bottom>
      <diagonal/>
    </border>
    <border>
      <left/>
      <right style="hair">
        <color indexed="64"/>
      </right>
      <top style="thin">
        <color indexed="64"/>
      </top>
      <bottom style="thin">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422">
    <xf numFmtId="0" fontId="0" fillId="0" borderId="0" xfId="0">
      <alignment vertical="center"/>
    </xf>
    <xf numFmtId="49" fontId="13" fillId="2" borderId="0" xfId="0" applyNumberFormat="1" applyFont="1" applyFill="1" applyAlignment="1" applyProtection="1">
      <alignment horizontal="left" vertical="center"/>
      <protection locked="0"/>
    </xf>
    <xf numFmtId="38" fontId="13" fillId="2" borderId="9" xfId="0" applyNumberFormat="1" applyFont="1" applyFill="1" applyBorder="1" applyAlignment="1" applyProtection="1">
      <alignment horizontal="right" vertical="center"/>
      <protection locked="0"/>
    </xf>
    <xf numFmtId="38" fontId="13" fillId="2" borderId="46" xfId="0" applyNumberFormat="1" applyFont="1" applyFill="1" applyBorder="1" applyAlignment="1" applyProtection="1">
      <alignment horizontal="right" vertical="center"/>
      <protection locked="0"/>
    </xf>
    <xf numFmtId="38" fontId="13" fillId="2" borderId="47" xfId="0" applyNumberFormat="1" applyFont="1" applyFill="1" applyBorder="1" applyAlignment="1" applyProtection="1">
      <alignment horizontal="right" vertical="center"/>
      <protection locked="0"/>
    </xf>
    <xf numFmtId="38" fontId="13" fillId="2" borderId="49" xfId="0" applyNumberFormat="1" applyFont="1" applyFill="1" applyBorder="1" applyAlignment="1" applyProtection="1">
      <alignment horizontal="right" vertical="center"/>
      <protection locked="0"/>
    </xf>
    <xf numFmtId="38" fontId="13" fillId="2" borderId="50" xfId="0" applyNumberFormat="1" applyFont="1" applyFill="1" applyBorder="1" applyAlignment="1" applyProtection="1">
      <alignment horizontal="right" vertical="center"/>
      <protection locked="0"/>
    </xf>
    <xf numFmtId="49" fontId="13" fillId="2" borderId="65" xfId="1" applyNumberFormat="1" applyFont="1" applyFill="1" applyBorder="1" applyAlignment="1" applyProtection="1">
      <alignment horizontal="center" vertical="center"/>
      <protection locked="0"/>
    </xf>
    <xf numFmtId="49" fontId="13" fillId="2" borderId="69" xfId="1" applyNumberFormat="1" applyFont="1" applyFill="1" applyBorder="1" applyAlignment="1" applyProtection="1">
      <alignment horizontal="center" vertical="center"/>
      <protection locked="0"/>
    </xf>
    <xf numFmtId="49" fontId="13" fillId="2" borderId="7" xfId="1" applyNumberFormat="1" applyFont="1" applyFill="1" applyBorder="1" applyAlignment="1" applyProtection="1">
      <alignment horizontal="center" vertical="center"/>
      <protection locked="0"/>
    </xf>
    <xf numFmtId="49" fontId="13" fillId="2" borderId="10" xfId="1" applyNumberFormat="1" applyFont="1" applyFill="1" applyBorder="1" applyAlignment="1" applyProtection="1">
      <alignment horizontal="center"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38" fontId="13" fillId="2" borderId="7" xfId="0" applyNumberFormat="1" applyFont="1" applyFill="1" applyBorder="1" applyAlignment="1" applyProtection="1">
      <alignment horizontal="right" vertical="center"/>
      <protection locked="0"/>
    </xf>
    <xf numFmtId="38" fontId="13" fillId="2" borderId="8"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49" fontId="13" fillId="2" borderId="14"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14"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49" fontId="13" fillId="2" borderId="14" xfId="0" applyNumberFormat="1" applyFont="1" applyFill="1" applyBorder="1" applyAlignment="1" applyProtection="1">
      <alignment horizontal="left" vertical="center"/>
      <protection locked="0"/>
    </xf>
    <xf numFmtId="0" fontId="13" fillId="2" borderId="8" xfId="0"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176" fontId="13" fillId="2" borderId="0" xfId="0" applyNumberFormat="1" applyFont="1" applyFill="1" applyAlignment="1" applyProtection="1">
      <alignment horizontal="left" vertical="center"/>
      <protection locked="0"/>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8"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7"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38" fontId="13" fillId="2" borderId="3"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49" fontId="13" fillId="2" borderId="1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49" fontId="13" fillId="2" borderId="3" xfId="1" applyNumberFormat="1" applyFont="1" applyFill="1" applyBorder="1" applyAlignment="1" applyProtection="1">
      <alignment horizontal="center" vertical="center"/>
      <protection locked="0"/>
    </xf>
    <xf numFmtId="49" fontId="13" fillId="2" borderId="6" xfId="1" applyNumberFormat="1" applyFont="1" applyFill="1" applyBorder="1" applyAlignment="1" applyProtection="1">
      <alignment horizontal="center" vertical="center"/>
      <protection locked="0"/>
    </xf>
    <xf numFmtId="38" fontId="13" fillId="2" borderId="66" xfId="0" applyNumberFormat="1" applyFont="1" applyFill="1" applyBorder="1" applyAlignment="1" applyProtection="1">
      <alignment horizontal="right" vertical="center"/>
      <protection locked="0"/>
    </xf>
    <xf numFmtId="38" fontId="13" fillId="2" borderId="67" xfId="0" applyNumberFormat="1" applyFont="1" applyFill="1" applyBorder="1" applyAlignment="1" applyProtection="1">
      <alignment horizontal="right" vertical="center"/>
      <protection locked="0"/>
    </xf>
    <xf numFmtId="38" fontId="13" fillId="2" borderId="69" xfId="0" applyNumberFormat="1" applyFont="1" applyFill="1" applyBorder="1" applyAlignment="1" applyProtection="1">
      <alignment horizontal="right" vertical="center"/>
      <protection locked="0"/>
    </xf>
    <xf numFmtId="38" fontId="13" fillId="2" borderId="71" xfId="0" applyNumberFormat="1" applyFont="1" applyFill="1" applyBorder="1" applyAlignment="1" applyProtection="1">
      <alignment horizontal="right" vertical="center"/>
      <protection locked="0"/>
    </xf>
    <xf numFmtId="38" fontId="13" fillId="2" borderId="72" xfId="0" applyNumberFormat="1" applyFont="1" applyFill="1" applyBorder="1" applyAlignment="1" applyProtection="1">
      <alignment horizontal="right" vertical="center"/>
      <protection locked="0"/>
    </xf>
    <xf numFmtId="38" fontId="13" fillId="2" borderId="73" xfId="0" applyNumberFormat="1" applyFont="1" applyFill="1" applyBorder="1" applyAlignment="1" applyProtection="1">
      <alignment horizontal="right" vertical="center"/>
      <protection locked="0"/>
    </xf>
    <xf numFmtId="49" fontId="13" fillId="2" borderId="31" xfId="1" applyNumberFormat="1" applyFont="1" applyFill="1" applyBorder="1" applyAlignment="1" applyProtection="1">
      <alignment horizontal="center" vertical="center"/>
      <protection locked="0"/>
    </xf>
    <xf numFmtId="49" fontId="13" fillId="2" borderId="12" xfId="1" applyNumberFormat="1" applyFont="1" applyFill="1" applyBorder="1" applyAlignment="1" applyProtection="1">
      <alignment horizontal="center" vertical="center"/>
      <protection locked="0"/>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38" fontId="13" fillId="2" borderId="0" xfId="1" applyNumberFormat="1" applyFont="1" applyFill="1" applyAlignment="1" applyProtection="1">
      <alignment horizontal="right" vertical="center"/>
      <protection locked="0"/>
    </xf>
    <xf numFmtId="177" fontId="13" fillId="2" borderId="0" xfId="1" applyNumberFormat="1" applyFont="1" applyFill="1" applyAlignment="1" applyProtection="1">
      <alignment horizontal="right" vertical="center"/>
      <protection locked="0"/>
    </xf>
    <xf numFmtId="49" fontId="13" fillId="2" borderId="0" xfId="0" applyNumberFormat="1" applyFont="1" applyFill="1" applyAlignment="1" applyProtection="1">
      <alignment horizontal="left" vertical="top" wrapText="1"/>
      <protection locked="0"/>
    </xf>
    <xf numFmtId="181" fontId="13" fillId="2" borderId="0" xfId="1" applyNumberFormat="1" applyFont="1" applyFill="1" applyAlignment="1" applyProtection="1">
      <alignment horizontal="right" vertical="center"/>
      <protection locked="0"/>
    </xf>
    <xf numFmtId="49" fontId="13" fillId="2" borderId="0" xfId="2" applyNumberFormat="1" applyFont="1" applyFill="1" applyAlignment="1" applyProtection="1">
      <alignment horizontal="left" vertical="top" wrapText="1"/>
      <protection locked="0"/>
    </xf>
    <xf numFmtId="0" fontId="13" fillId="2" borderId="0" xfId="2" applyFont="1" applyFill="1" applyAlignment="1" applyProtection="1">
      <alignment horizontal="left" vertical="top" wrapText="1"/>
      <protection locked="0"/>
    </xf>
    <xf numFmtId="0" fontId="13" fillId="2" borderId="8" xfId="0" applyFont="1" applyFill="1" applyBorder="1" applyAlignment="1" applyProtection="1">
      <alignment horizontal="right" vertical="center"/>
      <protection locked="0"/>
    </xf>
    <xf numFmtId="0" fontId="13" fillId="2" borderId="10" xfId="0" applyFont="1" applyFill="1" applyBorder="1" applyAlignment="1" applyProtection="1">
      <alignment horizontal="right" vertical="center"/>
      <protection locked="0"/>
    </xf>
    <xf numFmtId="0" fontId="13" fillId="2" borderId="4" xfId="0" applyFont="1" applyFill="1" applyBorder="1" applyAlignment="1" applyProtection="1">
      <alignment horizontal="right" vertical="center"/>
      <protection locked="0"/>
    </xf>
    <xf numFmtId="0" fontId="13" fillId="2" borderId="6" xfId="0" applyFont="1" applyFill="1" applyBorder="1" applyAlignment="1" applyProtection="1">
      <alignment horizontal="right" vertical="center"/>
      <protection locked="0"/>
    </xf>
    <xf numFmtId="38" fontId="13" fillId="2" borderId="31" xfId="0" applyNumberFormat="1" applyFont="1" applyFill="1" applyBorder="1" applyAlignment="1" applyProtection="1">
      <alignment horizontal="right" vertical="center"/>
      <protection locked="0"/>
    </xf>
    <xf numFmtId="0" fontId="13" fillId="2" borderId="11" xfId="0" applyFont="1" applyFill="1" applyBorder="1" applyAlignment="1" applyProtection="1">
      <alignment horizontal="right" vertical="center"/>
      <protection locked="0"/>
    </xf>
    <xf numFmtId="0" fontId="13" fillId="2" borderId="12" xfId="0" applyFont="1" applyFill="1" applyBorder="1" applyAlignment="1" applyProtection="1">
      <alignment horizontal="right" vertical="center"/>
      <protection locked="0"/>
    </xf>
    <xf numFmtId="38" fontId="13" fillId="2" borderId="60" xfId="0" applyNumberFormat="1" applyFont="1" applyFill="1" applyBorder="1" applyAlignment="1" applyProtection="1">
      <alignment horizontal="right" vertical="center"/>
      <protection locked="0"/>
    </xf>
    <xf numFmtId="0" fontId="13" fillId="2" borderId="1" xfId="0" applyFont="1" applyFill="1" applyBorder="1" applyAlignment="1" applyProtection="1">
      <alignment horizontal="right" vertical="center"/>
      <protection locked="0"/>
    </xf>
    <xf numFmtId="0" fontId="13" fillId="2" borderId="2" xfId="0" applyFont="1" applyFill="1" applyBorder="1" applyAlignment="1" applyProtection="1">
      <alignment horizontal="righ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3" fillId="0" borderId="16" xfId="2" applyFont="1" applyBorder="1" applyAlignment="1" applyProtection="1">
      <alignment horizontal="left" vertical="center" wrapText="1"/>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1"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182" fontId="3" fillId="0" borderId="0" xfId="1" applyNumberFormat="1" applyFont="1" applyProtection="1">
      <alignment vertical="center"/>
    </xf>
    <xf numFmtId="180" fontId="3" fillId="0" borderId="0" xfId="0" applyNumberFormat="1" applyFont="1" applyProtection="1">
      <alignment vertical="center"/>
    </xf>
    <xf numFmtId="179" fontId="3" fillId="0" borderId="0" xfId="0" applyNumberFormat="1" applyFont="1" applyAlignment="1" applyProtection="1">
      <alignment vertical="top"/>
    </xf>
    <xf numFmtId="0" fontId="3" fillId="0" borderId="0" xfId="2" applyFont="1" applyAlignment="1" applyProtection="1">
      <alignment vertical="top"/>
    </xf>
    <xf numFmtId="176" fontId="19" fillId="0" borderId="0" xfId="0" applyNumberFormat="1" applyFont="1" applyAlignment="1" applyProtection="1">
      <alignment horizontal="right" vertical="top"/>
    </xf>
    <xf numFmtId="0" fontId="19" fillId="0" borderId="0" xfId="0" applyFont="1" applyAlignment="1" applyProtection="1">
      <alignment vertical="top"/>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8" xfId="2" applyFont="1" applyBorder="1" applyAlignment="1" applyProtection="1">
      <alignment horizontal="center" vertical="center"/>
    </xf>
    <xf numFmtId="0" fontId="3" fillId="0" borderId="19" xfId="2" applyFont="1" applyBorder="1" applyAlignment="1" applyProtection="1">
      <alignment horizontal="center" vertical="center"/>
    </xf>
    <xf numFmtId="0" fontId="3" fillId="0" borderId="21" xfId="2" applyFont="1" applyBorder="1" applyAlignment="1" applyProtection="1">
      <alignment horizontal="center" vertical="center"/>
    </xf>
    <xf numFmtId="49" fontId="3" fillId="0" borderId="23"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1" xfId="0" applyFont="1" applyBorder="1" applyAlignment="1" applyProtection="1">
      <alignment horizontal="center" vertical="center"/>
    </xf>
    <xf numFmtId="179" fontId="3" fillId="0" borderId="24" xfId="0" applyNumberFormat="1" applyFont="1" applyBorder="1" applyProtection="1">
      <alignment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3" fillId="3" borderId="1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0" borderId="14"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3" borderId="14"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0" borderId="29" xfId="0" applyNumberFormat="1" applyFont="1" applyBorder="1" applyAlignment="1" applyProtection="1">
      <alignment horizontal="right" vertical="center"/>
    </xf>
    <xf numFmtId="38" fontId="3" fillId="0" borderId="30" xfId="0" applyNumberFormat="1" applyFont="1" applyBorder="1" applyAlignment="1" applyProtection="1">
      <alignment horizontal="right" vertical="center"/>
    </xf>
    <xf numFmtId="0" fontId="20" fillId="0" borderId="24" xfId="0" applyFont="1" applyBorder="1" applyProtection="1">
      <alignment vertical="center"/>
    </xf>
    <xf numFmtId="0" fontId="3" fillId="0" borderId="27"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8" xfId="0" applyFont="1" applyBorder="1" applyAlignment="1" applyProtection="1">
      <alignment horizontal="left" vertical="center"/>
    </xf>
    <xf numFmtId="0" fontId="20" fillId="0" borderId="10" xfId="0" applyFont="1" applyBorder="1" applyProtection="1">
      <alignment vertical="center"/>
    </xf>
    <xf numFmtId="0" fontId="3" fillId="0" borderId="20"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7" xfId="0" applyFont="1" applyBorder="1" applyAlignment="1" applyProtection="1">
      <alignment horizontal="left" vertical="top"/>
    </xf>
    <xf numFmtId="0" fontId="20" fillId="0" borderId="17" xfId="0" applyFont="1" applyBorder="1" applyProtection="1">
      <alignment vertical="center"/>
    </xf>
    <xf numFmtId="0" fontId="3" fillId="0" borderId="0" xfId="0" applyFont="1" applyAlignment="1" applyProtection="1">
      <alignment horizontal="left" vertical="top"/>
    </xf>
    <xf numFmtId="0" fontId="19" fillId="0" borderId="0" xfId="0" applyFont="1" applyAlignment="1" applyProtection="1">
      <alignment horizontal="left" vertical="top" wrapText="1"/>
    </xf>
    <xf numFmtId="177" fontId="3" fillId="0" borderId="0" xfId="1" applyNumberFormat="1" applyFont="1" applyAlignment="1" applyProtection="1">
      <alignment horizontal="lef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38" fontId="13" fillId="0" borderId="0" xfId="0" applyNumberFormat="1" applyFont="1" applyAlignment="1" applyProtection="1">
      <alignment horizontal="right" vertical="center"/>
    </xf>
    <xf numFmtId="0" fontId="16" fillId="0" borderId="0" xfId="0" applyFont="1" applyAlignment="1" applyProtection="1">
      <alignment horizontal="left" vertical="center" wrapText="1"/>
    </xf>
    <xf numFmtId="0" fontId="3" fillId="0" borderId="18" xfId="0" applyFont="1" applyBorder="1" applyAlignment="1" applyProtection="1">
      <alignment horizontal="left" vertical="center"/>
    </xf>
    <xf numFmtId="0" fontId="3" fillId="0" borderId="19" xfId="0" applyFont="1" applyBorder="1" applyAlignment="1" applyProtection="1">
      <alignment horizontal="left" vertical="center"/>
    </xf>
    <xf numFmtId="0" fontId="3" fillId="0" borderId="21" xfId="0" applyFont="1" applyBorder="1" applyAlignment="1" applyProtection="1">
      <alignment horizontal="left" vertical="center"/>
    </xf>
    <xf numFmtId="49" fontId="3" fillId="0" borderId="19" xfId="0" applyNumberFormat="1" applyFont="1" applyBorder="1" applyAlignment="1" applyProtection="1">
      <alignment horizontal="center" vertical="center"/>
    </xf>
    <xf numFmtId="49" fontId="3" fillId="0" borderId="43" xfId="0" applyNumberFormat="1" applyFont="1" applyBorder="1" applyAlignment="1" applyProtection="1">
      <alignment horizontal="center" vertical="center"/>
    </xf>
    <xf numFmtId="49" fontId="3" fillId="0" borderId="44" xfId="0" applyNumberFormat="1" applyFont="1" applyBorder="1" applyAlignment="1" applyProtection="1">
      <alignment horizontal="left" vertical="center" wrapText="1"/>
    </xf>
    <xf numFmtId="49" fontId="3" fillId="0" borderId="43" xfId="0" applyNumberFormat="1" applyFont="1" applyBorder="1" applyAlignment="1" applyProtection="1">
      <alignment horizontal="left" vertical="center" wrapText="1"/>
    </xf>
    <xf numFmtId="38" fontId="3" fillId="0" borderId="44" xfId="0" applyNumberFormat="1" applyFont="1" applyBorder="1" applyAlignment="1" applyProtection="1">
      <alignment horizontal="center" vertical="center" wrapText="1"/>
    </xf>
    <xf numFmtId="38" fontId="3" fillId="0" borderId="43" xfId="0" applyNumberFormat="1" applyFont="1" applyBorder="1" applyAlignment="1" applyProtection="1">
      <alignment horizontal="center" vertical="center" wrapText="1"/>
    </xf>
    <xf numFmtId="38" fontId="3" fillId="0" borderId="19" xfId="0" applyNumberFormat="1" applyFont="1" applyBorder="1" applyAlignment="1" applyProtection="1">
      <alignment horizontal="center" vertical="center" wrapText="1"/>
    </xf>
    <xf numFmtId="38" fontId="3" fillId="0" borderId="44" xfId="0" applyNumberFormat="1" applyFont="1" applyBorder="1" applyAlignment="1" applyProtection="1">
      <alignment horizontal="left" vertical="center" wrapText="1"/>
    </xf>
    <xf numFmtId="38" fontId="3" fillId="0" borderId="19" xfId="0" applyNumberFormat="1" applyFont="1" applyBorder="1" applyAlignment="1" applyProtection="1">
      <alignment horizontal="left" vertical="center" wrapText="1"/>
    </xf>
    <xf numFmtId="49" fontId="3" fillId="0" borderId="3" xfId="0" applyNumberFormat="1" applyFont="1" applyBorder="1" applyAlignment="1" applyProtection="1">
      <alignment horizontal="center" vertical="center" wrapText="1"/>
    </xf>
    <xf numFmtId="49" fontId="3" fillId="0" borderId="4" xfId="0" applyNumberFormat="1" applyFont="1" applyBorder="1" applyAlignment="1" applyProtection="1">
      <alignment horizontal="center" vertical="center" wrapText="1"/>
    </xf>
    <xf numFmtId="49" fontId="3" fillId="0" borderId="6" xfId="0" applyNumberFormat="1" applyFont="1" applyBorder="1" applyAlignment="1" applyProtection="1">
      <alignment horizontal="center" vertical="center" wrapText="1"/>
    </xf>
    <xf numFmtId="0" fontId="3" fillId="0" borderId="20" xfId="0" applyFont="1" applyBorder="1" applyAlignment="1" applyProtection="1">
      <alignment horizontal="left" vertical="center"/>
    </xf>
    <xf numFmtId="0" fontId="3" fillId="0" borderId="16" xfId="0" applyFont="1" applyBorder="1" applyAlignment="1" applyProtection="1">
      <alignment horizontal="left" vertical="center"/>
    </xf>
    <xf numFmtId="0" fontId="3" fillId="0" borderId="17" xfId="0" applyFont="1" applyBorder="1" applyAlignment="1" applyProtection="1">
      <alignment horizontal="left" vertical="center"/>
    </xf>
    <xf numFmtId="49" fontId="3" fillId="0" borderId="16" xfId="0" applyNumberFormat="1" applyFont="1" applyBorder="1" applyAlignment="1" applyProtection="1">
      <alignment horizontal="center" vertical="center"/>
    </xf>
    <xf numFmtId="49" fontId="3" fillId="0" borderId="41" xfId="0" applyNumberFormat="1" applyFont="1" applyBorder="1" applyAlignment="1" applyProtection="1">
      <alignment horizontal="center" vertical="center"/>
    </xf>
    <xf numFmtId="49" fontId="3" fillId="0" borderId="45" xfId="0" applyNumberFormat="1" applyFont="1" applyBorder="1" applyAlignment="1" applyProtection="1">
      <alignment horizontal="left" vertical="center" wrapText="1"/>
    </xf>
    <xf numFmtId="49" fontId="3" fillId="0" borderId="41" xfId="0" applyNumberFormat="1" applyFont="1" applyBorder="1" applyAlignment="1" applyProtection="1">
      <alignment horizontal="left" vertical="center" wrapText="1"/>
    </xf>
    <xf numFmtId="38" fontId="3" fillId="0" borderId="45" xfId="0" applyNumberFormat="1" applyFont="1" applyBorder="1" applyAlignment="1" applyProtection="1">
      <alignment horizontal="center" vertical="center" wrapText="1"/>
    </xf>
    <xf numFmtId="38" fontId="3" fillId="0" borderId="41" xfId="0" applyNumberFormat="1" applyFont="1" applyBorder="1" applyAlignment="1" applyProtection="1">
      <alignment horizontal="center" vertical="center" wrapText="1"/>
    </xf>
    <xf numFmtId="38" fontId="3" fillId="0" borderId="16" xfId="0" applyNumberFormat="1" applyFont="1" applyBorder="1" applyAlignment="1" applyProtection="1">
      <alignment horizontal="center" vertical="center" wrapText="1"/>
    </xf>
    <xf numFmtId="38" fontId="3" fillId="0" borderId="45" xfId="0" applyNumberFormat="1" applyFont="1" applyBorder="1" applyAlignment="1" applyProtection="1">
      <alignment horizontal="left" vertical="center" wrapText="1"/>
    </xf>
    <xf numFmtId="38" fontId="3" fillId="0" borderId="16" xfId="0" applyNumberFormat="1" applyFont="1" applyBorder="1" applyAlignment="1" applyProtection="1">
      <alignment horizontal="left" vertical="center" wrapText="1"/>
    </xf>
    <xf numFmtId="0" fontId="3" fillId="0" borderId="48" xfId="2" applyFont="1" applyBorder="1" applyAlignment="1" applyProtection="1">
      <alignment horizontal="center" vertical="center"/>
    </xf>
    <xf numFmtId="0" fontId="3" fillId="0" borderId="45" xfId="2" applyFont="1" applyBorder="1" applyAlignment="1" applyProtection="1">
      <alignment horizontal="center" vertical="center"/>
    </xf>
    <xf numFmtId="0" fontId="3" fillId="0" borderId="42" xfId="2" applyFont="1" applyBorder="1" applyAlignment="1" applyProtection="1">
      <alignment horizontal="center" vertical="center" wrapText="1"/>
    </xf>
    <xf numFmtId="49" fontId="3" fillId="0" borderId="25"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6" xfId="2" applyFont="1" applyBorder="1" applyProtection="1">
      <alignment vertical="center"/>
    </xf>
    <xf numFmtId="49" fontId="3" fillId="0" borderId="29" xfId="0" applyNumberFormat="1" applyFont="1" applyBorder="1" applyAlignment="1" applyProtection="1">
      <alignment horizontal="center" vertical="center"/>
    </xf>
    <xf numFmtId="0" fontId="3" fillId="0" borderId="38" xfId="2" applyFont="1" applyBorder="1" applyProtection="1">
      <alignment vertical="center"/>
    </xf>
    <xf numFmtId="0" fontId="3" fillId="0" borderId="30" xfId="2" applyFont="1" applyBorder="1" applyProtection="1">
      <alignment vertical="center"/>
    </xf>
    <xf numFmtId="0" fontId="3" fillId="0" borderId="57" xfId="2" applyFont="1" applyBorder="1" applyProtection="1">
      <alignment vertical="center"/>
    </xf>
    <xf numFmtId="49" fontId="13" fillId="3" borderId="7" xfId="1" applyNumberFormat="1" applyFont="1" applyFill="1" applyBorder="1" applyAlignment="1" applyProtection="1">
      <alignment horizontal="left" vertical="center"/>
    </xf>
    <xf numFmtId="49" fontId="13" fillId="3" borderId="9" xfId="1" applyNumberFormat="1" applyFont="1" applyFill="1" applyBorder="1" applyAlignment="1" applyProtection="1">
      <alignment horizontal="lef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10" xfId="2" applyFont="1" applyBorder="1" applyProtection="1">
      <alignment vertical="center"/>
    </xf>
    <xf numFmtId="49" fontId="3" fillId="0" borderId="58" xfId="0" applyNumberFormat="1" applyFont="1" applyBorder="1" applyAlignment="1" applyProtection="1">
      <alignment horizontal="center" vertical="center"/>
    </xf>
    <xf numFmtId="0" fontId="3" fillId="0" borderId="33" xfId="2" applyFont="1" applyBorder="1" applyProtection="1">
      <alignment vertical="center"/>
    </xf>
    <xf numFmtId="49" fontId="3" fillId="0" borderId="65" xfId="0" applyNumberFormat="1" applyFont="1" applyBorder="1" applyAlignment="1" applyProtection="1">
      <alignment horizontal="center" vertical="center"/>
    </xf>
    <xf numFmtId="0" fontId="3" fillId="0" borderId="66" xfId="2" applyFont="1" applyBorder="1" applyProtection="1">
      <alignment vertical="center"/>
    </xf>
    <xf numFmtId="0" fontId="3" fillId="0" borderId="67" xfId="2" applyFont="1" applyBorder="1" applyProtection="1">
      <alignment vertical="center"/>
    </xf>
    <xf numFmtId="0" fontId="3" fillId="0" borderId="68" xfId="2" applyFont="1" applyBorder="1" applyProtection="1">
      <alignment vertical="center"/>
    </xf>
    <xf numFmtId="49" fontId="13" fillId="3" borderId="66" xfId="1" applyNumberFormat="1" applyFont="1" applyFill="1" applyBorder="1" applyAlignment="1" applyProtection="1">
      <alignment horizontal="left" vertical="center"/>
    </xf>
    <xf numFmtId="49" fontId="13" fillId="3" borderId="69" xfId="1" applyNumberFormat="1" applyFont="1" applyFill="1" applyBorder="1" applyAlignment="1" applyProtection="1">
      <alignment horizontal="left" vertical="center"/>
    </xf>
    <xf numFmtId="38" fontId="13" fillId="3" borderId="66" xfId="1" applyNumberFormat="1" applyFont="1" applyFill="1" applyBorder="1" applyAlignment="1" applyProtection="1">
      <alignment horizontal="right" vertical="center"/>
    </xf>
    <xf numFmtId="38" fontId="13" fillId="3" borderId="69" xfId="1" applyNumberFormat="1" applyFont="1" applyFill="1" applyBorder="1" applyAlignment="1" applyProtection="1">
      <alignment horizontal="right" vertical="center"/>
    </xf>
    <xf numFmtId="38" fontId="13" fillId="3" borderId="69" xfId="0" applyNumberFormat="1" applyFont="1" applyFill="1" applyBorder="1" applyAlignment="1" applyProtection="1">
      <alignment horizontal="right" vertical="center"/>
    </xf>
    <xf numFmtId="38" fontId="13" fillId="3" borderId="70" xfId="0" applyNumberFormat="1" applyFont="1" applyFill="1" applyBorder="1" applyAlignment="1" applyProtection="1">
      <alignment horizontal="right" vertical="center"/>
    </xf>
    <xf numFmtId="49" fontId="3" fillId="0" borderId="51" xfId="0" applyNumberFormat="1" applyFont="1" applyBorder="1" applyAlignment="1" applyProtection="1">
      <alignment horizontal="right" vertical="center"/>
    </xf>
    <xf numFmtId="49" fontId="3" fillId="0" borderId="49" xfId="0" applyNumberFormat="1" applyFont="1" applyBorder="1" applyAlignment="1" applyProtection="1">
      <alignment horizontal="right" vertical="center"/>
    </xf>
    <xf numFmtId="49" fontId="3" fillId="0" borderId="50" xfId="0" applyNumberFormat="1" applyFont="1" applyBorder="1" applyAlignment="1" applyProtection="1">
      <alignment horizontal="right" vertical="center"/>
    </xf>
    <xf numFmtId="49" fontId="13" fillId="3" borderId="41" xfId="1" applyNumberFormat="1" applyFont="1" applyFill="1" applyBorder="1" applyAlignment="1" applyProtection="1">
      <alignment horizontal="center" vertical="center"/>
    </xf>
    <xf numFmtId="49" fontId="13" fillId="3" borderId="49" xfId="1" applyNumberFormat="1" applyFont="1" applyFill="1" applyBorder="1" applyAlignment="1" applyProtection="1">
      <alignment horizontal="center" vertical="center"/>
    </xf>
    <xf numFmtId="49" fontId="13" fillId="3" borderId="45" xfId="1" applyNumberFormat="1" applyFont="1" applyFill="1" applyBorder="1" applyAlignment="1" applyProtection="1">
      <alignment horizontal="center" vertical="center"/>
    </xf>
    <xf numFmtId="38" fontId="13" fillId="3" borderId="45" xfId="1" applyNumberFormat="1" applyFont="1" applyFill="1" applyBorder="1" applyAlignment="1" applyProtection="1">
      <alignment horizontal="center" vertical="center"/>
    </xf>
    <xf numFmtId="38" fontId="13" fillId="3" borderId="41" xfId="1" applyNumberFormat="1" applyFont="1" applyFill="1" applyBorder="1" applyAlignment="1" applyProtection="1">
      <alignment horizontal="center" vertical="center"/>
    </xf>
    <xf numFmtId="49" fontId="13" fillId="3" borderId="45" xfId="0" applyNumberFormat="1" applyFont="1" applyFill="1" applyBorder="1" applyAlignment="1" applyProtection="1">
      <alignment horizontal="center" vertical="center"/>
    </xf>
    <xf numFmtId="49" fontId="13" fillId="3" borderId="41" xfId="0" applyNumberFormat="1" applyFont="1" applyFill="1" applyBorder="1" applyAlignment="1" applyProtection="1">
      <alignment horizontal="center" vertical="center"/>
    </xf>
    <xf numFmtId="0" fontId="3" fillId="0" borderId="52" xfId="2" applyFont="1" applyBorder="1" applyAlignment="1" applyProtection="1">
      <alignment horizontal="left" vertical="center"/>
    </xf>
    <xf numFmtId="0" fontId="3" fillId="0" borderId="23" xfId="2" applyFont="1" applyBorder="1" applyAlignment="1" applyProtection="1">
      <alignment horizontal="left" vertical="center"/>
    </xf>
    <xf numFmtId="0" fontId="3" fillId="0" borderId="53" xfId="2" applyFont="1" applyBorder="1" applyAlignment="1" applyProtection="1">
      <alignment horizontal="left" vertical="center"/>
    </xf>
    <xf numFmtId="0" fontId="3" fillId="0" borderId="74" xfId="2" applyFont="1" applyBorder="1" applyAlignment="1" applyProtection="1">
      <alignment horizontal="left" vertical="center"/>
    </xf>
    <xf numFmtId="49" fontId="3" fillId="0" borderId="53" xfId="0" applyNumberFormat="1" applyFont="1" applyBorder="1" applyAlignment="1" applyProtection="1">
      <alignment horizontal="center" vertical="center"/>
    </xf>
    <xf numFmtId="49" fontId="3" fillId="0" borderId="52" xfId="0" applyNumberFormat="1" applyFont="1" applyBorder="1" applyAlignment="1" applyProtection="1">
      <alignment horizontal="center" vertical="center"/>
    </xf>
    <xf numFmtId="0" fontId="3" fillId="5" borderId="0" xfId="2" applyFont="1" applyFill="1" applyProtection="1">
      <alignment vertical="center"/>
    </xf>
    <xf numFmtId="49" fontId="3" fillId="0" borderId="37" xfId="0" applyNumberFormat="1" applyFont="1" applyBorder="1" applyAlignment="1" applyProtection="1">
      <alignment horizontal="center" vertical="top"/>
    </xf>
    <xf numFmtId="0" fontId="3" fillId="0" borderId="36" xfId="2" applyFont="1" applyBorder="1" applyAlignment="1" applyProtection="1">
      <alignment horizontal="left" vertical="top"/>
    </xf>
    <xf numFmtId="0" fontId="3" fillId="0" borderId="0" xfId="2" applyFont="1" applyAlignment="1" applyProtection="1">
      <alignment horizontal="left" vertical="top"/>
    </xf>
    <xf numFmtId="0" fontId="3" fillId="0" borderId="37" xfId="2" applyFont="1" applyBorder="1" applyAlignment="1" applyProtection="1">
      <alignment horizontal="left" vertical="top"/>
    </xf>
    <xf numFmtId="49" fontId="3" fillId="0" borderId="40" xfId="2" applyNumberFormat="1" applyFont="1" applyBorder="1" applyAlignment="1" applyProtection="1">
      <alignment horizontal="center" vertical="center"/>
    </xf>
    <xf numFmtId="0" fontId="3" fillId="0" borderId="38" xfId="2" applyFont="1" applyBorder="1" applyAlignment="1" applyProtection="1">
      <alignment horizontal="left" vertical="center"/>
    </xf>
    <xf numFmtId="0" fontId="3" fillId="0" borderId="30" xfId="2" applyFont="1" applyBorder="1" applyAlignment="1" applyProtection="1">
      <alignment horizontal="left" vertical="center"/>
    </xf>
    <xf numFmtId="0" fontId="3" fillId="0" borderId="39" xfId="2" applyFont="1" applyBorder="1" applyAlignment="1" applyProtection="1">
      <alignment horizontal="left" vertical="center"/>
    </xf>
    <xf numFmtId="0" fontId="3" fillId="4" borderId="0" xfId="2" applyFont="1" applyFill="1" applyProtection="1">
      <alignment vertical="center"/>
    </xf>
    <xf numFmtId="49" fontId="3" fillId="0" borderId="33" xfId="2" applyNumberFormat="1" applyFont="1" applyBorder="1" applyAlignment="1" applyProtection="1">
      <alignment horizontal="center" vertical="center"/>
    </xf>
    <xf numFmtId="0" fontId="3" fillId="0" borderId="7" xfId="2" applyFont="1" applyBorder="1" applyAlignment="1" applyProtection="1">
      <alignment horizontal="left" vertical="center"/>
    </xf>
    <xf numFmtId="0" fontId="3" fillId="0" borderId="8" xfId="2" applyFont="1" applyBorder="1" applyAlignment="1" applyProtection="1">
      <alignment horizontal="left" vertical="center"/>
    </xf>
    <xf numFmtId="0" fontId="3" fillId="0" borderId="9" xfId="2" applyFont="1" applyBorder="1" applyAlignment="1" applyProtection="1">
      <alignment horizontal="left" vertical="center"/>
    </xf>
    <xf numFmtId="49" fontId="3" fillId="0" borderId="39" xfId="0" applyNumberFormat="1" applyFont="1" applyBorder="1" applyAlignment="1" applyProtection="1">
      <alignment horizontal="center" vertical="top"/>
    </xf>
    <xf numFmtId="0" fontId="3" fillId="0" borderId="38" xfId="2" applyFont="1" applyBorder="1" applyAlignment="1" applyProtection="1">
      <alignment horizontal="left" vertical="top"/>
    </xf>
    <xf numFmtId="0" fontId="3" fillId="0" borderId="30" xfId="2" applyFont="1" applyBorder="1" applyAlignment="1" applyProtection="1">
      <alignment horizontal="left" vertical="top"/>
    </xf>
    <xf numFmtId="0" fontId="3" fillId="0" borderId="39" xfId="2" applyFont="1" applyBorder="1" applyAlignment="1" applyProtection="1">
      <alignment horizontal="left" vertical="top"/>
    </xf>
    <xf numFmtId="49" fontId="3" fillId="0" borderId="9" xfId="0" applyNumberFormat="1" applyFont="1" applyBorder="1" applyAlignment="1" applyProtection="1">
      <alignment horizontal="center" vertical="top"/>
    </xf>
    <xf numFmtId="0" fontId="3" fillId="0" borderId="7" xfId="2" applyFont="1" applyBorder="1" applyAlignment="1" applyProtection="1">
      <alignment horizontal="left" vertical="top" wrapText="1"/>
    </xf>
    <xf numFmtId="0" fontId="3" fillId="0" borderId="8" xfId="2" applyFont="1" applyBorder="1" applyAlignment="1" applyProtection="1">
      <alignment horizontal="left" vertical="top" wrapText="1"/>
    </xf>
    <xf numFmtId="0" fontId="3" fillId="0" borderId="9" xfId="2" applyFont="1" applyBorder="1" applyAlignment="1" applyProtection="1">
      <alignment horizontal="left" vertical="top" wrapText="1"/>
    </xf>
    <xf numFmtId="49" fontId="3" fillId="0" borderId="9" xfId="0" applyNumberFormat="1" applyFont="1" applyBorder="1" applyAlignment="1" applyProtection="1">
      <alignment horizontal="center" vertical="top"/>
    </xf>
    <xf numFmtId="0" fontId="3" fillId="0" borderId="33" xfId="2" applyFont="1" applyBorder="1" applyAlignment="1" applyProtection="1">
      <alignment horizontal="left" vertical="top"/>
    </xf>
    <xf numFmtId="49" fontId="3" fillId="0" borderId="14" xfId="0" applyNumberFormat="1" applyFont="1" applyBorder="1" applyAlignment="1" applyProtection="1">
      <alignment horizontal="center" vertical="top"/>
    </xf>
    <xf numFmtId="0" fontId="3" fillId="0" borderId="7" xfId="2" applyFont="1" applyBorder="1" applyAlignment="1" applyProtection="1">
      <alignment horizontal="left" vertical="top"/>
    </xf>
    <xf numFmtId="0" fontId="3" fillId="0" borderId="8" xfId="2" applyFont="1" applyBorder="1" applyAlignment="1" applyProtection="1">
      <alignment horizontal="left" vertical="top"/>
    </xf>
    <xf numFmtId="0" fontId="3" fillId="0" borderId="9" xfId="2" applyFont="1" applyBorder="1" applyAlignment="1" applyProtection="1">
      <alignment horizontal="left" vertical="top"/>
    </xf>
    <xf numFmtId="49" fontId="3" fillId="0" borderId="54" xfId="0" applyNumberFormat="1" applyFont="1" applyBorder="1" applyAlignment="1" applyProtection="1">
      <alignment horizontal="center" vertical="top"/>
    </xf>
    <xf numFmtId="0" fontId="3" fillId="0" borderId="33" xfId="2" applyFont="1" applyBorder="1" applyAlignment="1" applyProtection="1">
      <alignment horizontal="left" vertical="top" wrapText="1"/>
    </xf>
    <xf numFmtId="49" fontId="3" fillId="0" borderId="55" xfId="0" applyNumberFormat="1" applyFont="1" applyBorder="1" applyAlignment="1" applyProtection="1">
      <alignment horizontal="center" vertical="top"/>
    </xf>
    <xf numFmtId="49" fontId="3" fillId="0" borderId="56" xfId="0" applyNumberFormat="1" applyFont="1" applyBorder="1" applyAlignment="1" applyProtection="1">
      <alignment horizontal="center" vertical="top"/>
    </xf>
    <xf numFmtId="49" fontId="3" fillId="0" borderId="54" xfId="2" applyNumberFormat="1" applyFont="1" applyBorder="1" applyAlignment="1" applyProtection="1">
      <alignment horizontal="center" vertical="top"/>
    </xf>
    <xf numFmtId="0" fontId="3" fillId="0" borderId="34" xfId="2" applyFont="1" applyBorder="1" applyAlignment="1" applyProtection="1">
      <alignment horizontal="left" vertical="top"/>
    </xf>
    <xf numFmtId="0" fontId="3" fillId="0" borderId="26" xfId="2" applyFont="1" applyBorder="1" applyAlignment="1" applyProtection="1">
      <alignment horizontal="left" vertical="top"/>
    </xf>
    <xf numFmtId="0" fontId="3" fillId="0" borderId="35" xfId="2" applyFont="1" applyBorder="1" applyAlignment="1" applyProtection="1">
      <alignment horizontal="left" vertical="top"/>
    </xf>
    <xf numFmtId="49" fontId="3" fillId="0" borderId="55" xfId="2" applyNumberFormat="1" applyFont="1" applyBorder="1" applyAlignment="1" applyProtection="1">
      <alignment horizontal="center" vertical="top"/>
    </xf>
    <xf numFmtId="49" fontId="3" fillId="0" borderId="56" xfId="2" applyNumberFormat="1" applyFont="1" applyBorder="1" applyAlignment="1" applyProtection="1">
      <alignment horizontal="center" vertical="top"/>
    </xf>
    <xf numFmtId="49" fontId="3" fillId="0" borderId="9" xfId="2" applyNumberFormat="1" applyFont="1" applyBorder="1" applyAlignment="1" applyProtection="1">
      <alignment horizontal="center" vertical="top"/>
    </xf>
    <xf numFmtId="49" fontId="3" fillId="0" borderId="32" xfId="2" applyNumberFormat="1" applyFont="1" applyBorder="1" applyAlignment="1" applyProtection="1">
      <alignment horizontal="center" vertical="top"/>
    </xf>
    <xf numFmtId="0" fontId="3" fillId="0" borderId="31" xfId="2" applyFont="1" applyBorder="1" applyAlignment="1" applyProtection="1">
      <alignment horizontal="left" vertical="top"/>
    </xf>
    <xf numFmtId="0" fontId="3" fillId="0" borderId="11" xfId="2" applyFont="1" applyBorder="1" applyAlignment="1" applyProtection="1">
      <alignment horizontal="left" vertical="top"/>
    </xf>
    <xf numFmtId="0" fontId="3" fillId="0" borderId="32" xfId="2" applyFont="1" applyBorder="1" applyAlignment="1" applyProtection="1">
      <alignment horizontal="left" vertical="top"/>
    </xf>
    <xf numFmtId="49" fontId="3" fillId="0" borderId="48" xfId="2" applyNumberFormat="1" applyFont="1" applyBorder="1" applyAlignment="1" applyProtection="1">
      <alignment horizontal="center" vertical="center"/>
    </xf>
    <xf numFmtId="0" fontId="3" fillId="0" borderId="31" xfId="2" applyFont="1" applyBorder="1" applyAlignment="1" applyProtection="1">
      <alignment horizontal="left" vertical="center"/>
    </xf>
    <xf numFmtId="0" fontId="3" fillId="0" borderId="11" xfId="2" applyFont="1" applyBorder="1" applyAlignment="1" applyProtection="1">
      <alignment horizontal="left" vertical="center"/>
    </xf>
    <xf numFmtId="0" fontId="3" fillId="0" borderId="32" xfId="2" applyFont="1" applyBorder="1" applyAlignment="1" applyProtection="1">
      <alignment horizontal="left" vertical="center"/>
    </xf>
    <xf numFmtId="0" fontId="16" fillId="0" borderId="0" xfId="2" applyFont="1" applyProtection="1">
      <alignment vertical="center"/>
    </xf>
    <xf numFmtId="0" fontId="3" fillId="0" borderId="24" xfId="1" applyFont="1" applyBorder="1" applyProtection="1">
      <alignment vertical="center"/>
    </xf>
    <xf numFmtId="0" fontId="22" fillId="0" borderId="0" xfId="2" applyFont="1" applyProtection="1">
      <alignment vertical="center"/>
    </xf>
    <xf numFmtId="0" fontId="3" fillId="0" borderId="20" xfId="2" applyFont="1" applyBorder="1" applyProtection="1">
      <alignment vertical="center"/>
    </xf>
    <xf numFmtId="0" fontId="3" fillId="0" borderId="17" xfId="2" applyFont="1" applyBorder="1" applyProtection="1">
      <alignment vertical="center"/>
    </xf>
    <xf numFmtId="49" fontId="15" fillId="0" borderId="0" xfId="0" applyNumberFormat="1" applyFont="1" applyProtection="1">
      <alignment vertical="center"/>
    </xf>
    <xf numFmtId="0" fontId="23" fillId="0" borderId="59" xfId="0" applyFont="1" applyBorder="1" applyAlignment="1" applyProtection="1">
      <alignment vertical="center" textRotation="255" wrapText="1"/>
    </xf>
    <xf numFmtId="0" fontId="23" fillId="0" borderId="60" xfId="0" applyFont="1" applyBorder="1" applyAlignment="1" applyProtection="1">
      <alignment vertical="center" wrapText="1"/>
    </xf>
    <xf numFmtId="0" fontId="23" fillId="0" borderId="1" xfId="0" applyFont="1" applyBorder="1" applyAlignment="1" applyProtection="1">
      <alignment vertical="center" wrapText="1"/>
    </xf>
    <xf numFmtId="0" fontId="23" fillId="0" borderId="61" xfId="0" applyFont="1" applyBorder="1" applyAlignment="1" applyProtection="1">
      <alignment vertical="center" wrapText="1"/>
    </xf>
    <xf numFmtId="0" fontId="23" fillId="0" borderId="60"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23" fillId="0" borderId="2" xfId="0" applyFont="1" applyBorder="1" applyAlignment="1" applyProtection="1">
      <alignment horizontal="center" vertical="center" wrapText="1"/>
    </xf>
    <xf numFmtId="0" fontId="23" fillId="0" borderId="55" xfId="0" applyFont="1" applyBorder="1" applyAlignment="1" applyProtection="1">
      <alignment vertical="center" textRotation="255" wrapText="1"/>
    </xf>
    <xf numFmtId="0" fontId="23" fillId="0" borderId="44" xfId="0" applyFont="1" applyBorder="1" applyAlignment="1" applyProtection="1">
      <alignment vertical="center" wrapText="1"/>
    </xf>
    <xf numFmtId="0" fontId="23" fillId="0" borderId="19" xfId="0" applyFont="1" applyBorder="1" applyAlignment="1" applyProtection="1">
      <alignment vertical="center" wrapText="1"/>
    </xf>
    <xf numFmtId="0" fontId="23" fillId="0" borderId="43" xfId="0" applyFont="1" applyBorder="1" applyAlignment="1" applyProtection="1">
      <alignment vertical="center" wrapText="1"/>
    </xf>
    <xf numFmtId="0" fontId="23" fillId="0" borderId="3" xfId="0" applyFont="1" applyBorder="1" applyAlignment="1" applyProtection="1">
      <alignment vertical="center" wrapText="1"/>
    </xf>
    <xf numFmtId="0" fontId="23" fillId="0" borderId="4" xfId="0" applyFont="1" applyBorder="1" applyAlignment="1" applyProtection="1">
      <alignment vertical="center" wrapText="1"/>
    </xf>
    <xf numFmtId="0" fontId="23" fillId="0" borderId="5" xfId="0" applyFont="1" applyBorder="1" applyAlignment="1" applyProtection="1">
      <alignment vertical="center" wrapText="1"/>
    </xf>
    <xf numFmtId="0" fontId="23" fillId="0" borderId="62" xfId="0" applyFont="1" applyBorder="1" applyAlignment="1" applyProtection="1">
      <alignment horizontal="center" vertical="center" wrapText="1"/>
    </xf>
    <xf numFmtId="0" fontId="23" fillId="0" borderId="38" xfId="0" applyFont="1" applyBorder="1" applyAlignment="1" applyProtection="1">
      <alignment vertical="center" wrapText="1"/>
    </xf>
    <xf numFmtId="0" fontId="23" fillId="0" borderId="30" xfId="0" applyFont="1" applyBorder="1" applyAlignment="1" applyProtection="1">
      <alignment vertical="center" wrapText="1"/>
    </xf>
    <xf numFmtId="0" fontId="23" fillId="0" borderId="39" xfId="0" applyFont="1" applyBorder="1" applyAlignment="1" applyProtection="1">
      <alignment vertical="center" wrapText="1"/>
    </xf>
    <xf numFmtId="0" fontId="23" fillId="0" borderId="7" xfId="0" applyFont="1" applyBorder="1" applyAlignment="1" applyProtection="1">
      <alignment vertical="center" wrapText="1"/>
    </xf>
    <xf numFmtId="0" fontId="23" fillId="0" borderId="8" xfId="0" applyFont="1" applyBorder="1" applyAlignment="1" applyProtection="1">
      <alignment vertical="center" wrapText="1"/>
    </xf>
    <xf numFmtId="0" fontId="23" fillId="0" borderId="9" xfId="0" applyFont="1" applyBorder="1" applyAlignment="1" applyProtection="1">
      <alignment vertical="center" wrapText="1"/>
    </xf>
    <xf numFmtId="0" fontId="23" fillId="0" borderId="33" xfId="0" applyFont="1" applyBorder="1" applyAlignment="1" applyProtection="1">
      <alignment horizontal="center" vertical="center" wrapText="1"/>
    </xf>
    <xf numFmtId="0" fontId="23" fillId="0" borderId="34" xfId="0" applyFont="1" applyBorder="1" applyAlignment="1" applyProtection="1">
      <alignment vertical="center" wrapText="1"/>
    </xf>
    <xf numFmtId="0" fontId="23" fillId="0" borderId="26" xfId="0" applyFont="1" applyBorder="1" applyAlignment="1" applyProtection="1">
      <alignment vertical="center" wrapText="1"/>
    </xf>
    <xf numFmtId="0" fontId="23" fillId="0" borderId="35" xfId="0" applyFont="1" applyBorder="1" applyAlignment="1" applyProtection="1">
      <alignment vertical="center" wrapText="1"/>
    </xf>
    <xf numFmtId="0" fontId="23" fillId="0" borderId="36" xfId="0" applyFont="1" applyBorder="1" applyAlignment="1" applyProtection="1">
      <alignment vertical="center" wrapText="1"/>
    </xf>
    <xf numFmtId="0" fontId="23" fillId="0" borderId="0" xfId="0" applyFont="1" applyAlignment="1" applyProtection="1">
      <alignment vertical="center" wrapText="1"/>
    </xf>
    <xf numFmtId="0" fontId="23" fillId="0" borderId="37" xfId="0" applyFont="1" applyBorder="1" applyAlignment="1" applyProtection="1">
      <alignment vertical="center" wrapText="1"/>
    </xf>
    <xf numFmtId="0" fontId="23" fillId="0" borderId="63" xfId="0" applyFont="1" applyBorder="1" applyAlignment="1" applyProtection="1">
      <alignment vertical="center" wrapText="1"/>
    </xf>
    <xf numFmtId="0" fontId="23" fillId="0" borderId="64" xfId="0" applyFont="1" applyBorder="1" applyAlignment="1" applyProtection="1">
      <alignment vertical="center" wrapText="1"/>
    </xf>
    <xf numFmtId="0" fontId="23" fillId="0" borderId="40" xfId="0" applyFont="1" applyBorder="1" applyAlignment="1" applyProtection="1">
      <alignment vertical="center" wrapText="1"/>
    </xf>
    <xf numFmtId="0" fontId="23" fillId="0" borderId="51" xfId="0" applyFont="1" applyBorder="1" applyAlignment="1" applyProtection="1">
      <alignment vertical="center" textRotation="255" wrapText="1"/>
    </xf>
    <xf numFmtId="0" fontId="23" fillId="0" borderId="45" xfId="0" applyFont="1" applyBorder="1" applyAlignment="1" applyProtection="1">
      <alignment vertical="center" wrapText="1"/>
    </xf>
    <xf numFmtId="0" fontId="23" fillId="0" borderId="16" xfId="0" applyFont="1" applyBorder="1" applyAlignment="1" applyProtection="1">
      <alignment vertical="center" wrapText="1"/>
    </xf>
    <xf numFmtId="0" fontId="23" fillId="0" borderId="41" xfId="0" applyFont="1" applyBorder="1" applyAlignment="1" applyProtection="1">
      <alignment vertical="center" wrapText="1"/>
    </xf>
    <xf numFmtId="0" fontId="23" fillId="0" borderId="31" xfId="0" applyFont="1" applyBorder="1" applyAlignment="1" applyProtection="1">
      <alignment vertical="center" wrapText="1"/>
    </xf>
    <xf numFmtId="0" fontId="23" fillId="0" borderId="11" xfId="0" applyFont="1" applyBorder="1" applyAlignment="1" applyProtection="1">
      <alignment vertical="center" wrapText="1"/>
    </xf>
    <xf numFmtId="0" fontId="23" fillId="0" borderId="32" xfId="0" applyFont="1" applyBorder="1" applyAlignment="1" applyProtection="1">
      <alignment vertical="center" wrapText="1"/>
    </xf>
    <xf numFmtId="0" fontId="23" fillId="0" borderId="21" xfId="0" applyFont="1" applyBorder="1" applyAlignment="1" applyProtection="1">
      <alignment vertical="center" wrapText="1"/>
    </xf>
    <xf numFmtId="0" fontId="23" fillId="0" borderId="23" xfId="0" applyFont="1" applyBorder="1" applyAlignment="1" applyProtection="1">
      <alignment vertical="center" wrapText="1"/>
    </xf>
    <xf numFmtId="0" fontId="23" fillId="0" borderId="0" xfId="0" applyFont="1" applyAlignment="1" applyProtection="1">
      <alignment vertical="center" wrapText="1"/>
    </xf>
    <xf numFmtId="0" fontId="23" fillId="0" borderId="19" xfId="0" applyFont="1" applyBorder="1" applyAlignment="1" applyProtection="1">
      <alignment vertical="center" wrapText="1"/>
    </xf>
    <xf numFmtId="0" fontId="23" fillId="0" borderId="1" xfId="0" applyFont="1" applyBorder="1" applyAlignment="1" applyProtection="1">
      <alignment vertical="center" wrapText="1"/>
    </xf>
    <xf numFmtId="0" fontId="23" fillId="0" borderId="59" xfId="0" applyFont="1" applyBorder="1" applyAlignment="1" applyProtection="1">
      <alignment vertical="center" textRotation="255" wrapText="1"/>
    </xf>
    <xf numFmtId="0" fontId="23" fillId="0" borderId="55" xfId="0" applyFont="1" applyBorder="1" applyAlignment="1" applyProtection="1">
      <alignment horizontal="center" vertical="center" textRotation="255" wrapText="1"/>
    </xf>
    <xf numFmtId="0" fontId="23" fillId="0" borderId="51" xfId="0" applyFont="1" applyBorder="1" applyAlignment="1" applyProtection="1">
      <alignment horizontal="center" vertical="center" textRotation="255" wrapText="1"/>
    </xf>
    <xf numFmtId="0" fontId="23" fillId="0" borderId="63" xfId="0" applyFont="1" applyBorder="1" applyAlignment="1" applyProtection="1">
      <alignment horizontal="center" vertical="center" wrapText="1"/>
    </xf>
    <xf numFmtId="0" fontId="23" fillId="0" borderId="31" xfId="0" quotePrefix="1" applyFont="1" applyBorder="1" applyAlignment="1" applyProtection="1">
      <alignment vertical="center" wrapText="1"/>
    </xf>
    <xf numFmtId="0" fontId="23" fillId="0" borderId="48" xfId="0" quotePrefix="1" applyFont="1" applyBorder="1" applyAlignment="1" applyProtection="1">
      <alignment horizontal="center" vertical="center" wrapText="1"/>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xf numFmtId="0" fontId="3" fillId="0" borderId="24" xfId="2" applyNumberFormat="1" applyFont="1" applyBorder="1" applyAlignment="1" applyProtection="1">
      <alignmen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604">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C468"/>
  <sheetViews>
    <sheetView showGridLines="0" tabSelected="1" topLeftCell="B1" zoomScaleNormal="100" workbookViewId="0">
      <selection activeCell="B1" sqref="B1"/>
    </sheetView>
  </sheetViews>
  <sheetFormatPr defaultColWidth="9" defaultRowHeight="13.5" x14ac:dyDescent="0.15"/>
  <cols>
    <col min="1" max="1" width="9.25" style="96" hidden="1" customWidth="1"/>
    <col min="2" max="3" width="1.625" style="96" customWidth="1"/>
    <col min="4" max="5" width="5.625" style="96" customWidth="1"/>
    <col min="6" max="6" width="6.625" style="96" customWidth="1"/>
    <col min="7" max="7" width="6.125" style="96" customWidth="1"/>
    <col min="8" max="8" width="2.625" style="96" customWidth="1"/>
    <col min="9" max="9" width="1.625" style="96" customWidth="1"/>
    <col min="10" max="11" width="8.125" style="96" customWidth="1"/>
    <col min="12" max="13" width="5.625" style="96" customWidth="1"/>
    <col min="14" max="14" width="6.125" style="96" customWidth="1"/>
    <col min="15" max="15" width="7.375" style="96" customWidth="1"/>
    <col min="16" max="16" width="8.625" style="96" customWidth="1"/>
    <col min="17" max="17" width="6.625" style="96" customWidth="1"/>
    <col min="18" max="20" width="7.75" style="96" customWidth="1"/>
    <col min="21" max="21" width="6.625" style="96" customWidth="1"/>
    <col min="22" max="22" width="9" style="96" customWidth="1"/>
    <col min="23" max="25" width="8.875" style="96" customWidth="1"/>
    <col min="26" max="26" width="2.625" style="96" customWidth="1"/>
    <col min="27" max="27" width="3.625" style="96" customWidth="1"/>
    <col min="28" max="29" width="9" style="96" hidden="1" customWidth="1"/>
    <col min="30" max="16384" width="9" style="96"/>
  </cols>
  <sheetData>
    <row r="1" spans="1:27" ht="30" customHeight="1" x14ac:dyDescent="0.15">
      <c r="A1" s="418" t="s">
        <v>572</v>
      </c>
      <c r="B1" s="94"/>
      <c r="C1" s="95" t="s">
        <v>190</v>
      </c>
      <c r="D1" s="95"/>
      <c r="Q1" s="97"/>
      <c r="R1" s="97"/>
      <c r="T1" s="98"/>
      <c r="U1" s="98"/>
      <c r="V1" s="98"/>
      <c r="W1" s="417" t="s">
        <v>574</v>
      </c>
      <c r="X1" s="99"/>
      <c r="Y1" s="99"/>
      <c r="Z1" s="99"/>
      <c r="AA1" s="97"/>
    </row>
    <row r="2" spans="1:27" ht="15" hidden="1" customHeight="1" x14ac:dyDescent="0.15">
      <c r="A2" s="418" t="s">
        <v>573</v>
      </c>
      <c r="B2" s="94"/>
      <c r="C2" s="100"/>
      <c r="D2" s="100"/>
      <c r="AA2" s="97"/>
    </row>
    <row r="3" spans="1:27" ht="30" customHeight="1" x14ac:dyDescent="0.15">
      <c r="A3" s="419" t="s">
        <v>575</v>
      </c>
      <c r="B3" s="101"/>
      <c r="C3" s="102" t="s">
        <v>564</v>
      </c>
      <c r="D3" s="102"/>
      <c r="E3" s="102"/>
      <c r="F3" s="102"/>
      <c r="G3" s="102"/>
      <c r="H3" s="102"/>
      <c r="I3" s="102"/>
      <c r="J3" s="102"/>
      <c r="K3" s="102"/>
      <c r="L3" s="102"/>
      <c r="M3" s="102"/>
      <c r="N3" s="102"/>
      <c r="O3" s="102"/>
      <c r="P3" s="102"/>
      <c r="Q3" s="102"/>
      <c r="R3" s="102"/>
      <c r="S3" s="102"/>
      <c r="T3" s="102"/>
      <c r="U3" s="102"/>
      <c r="V3" s="102"/>
      <c r="W3" s="102"/>
      <c r="X3" s="102"/>
      <c r="Y3" s="102"/>
      <c r="Z3" s="102"/>
      <c r="AA3" s="97"/>
    </row>
    <row r="4" spans="1:27" ht="5.25" customHeight="1" x14ac:dyDescent="0.15">
      <c r="A4" s="101"/>
      <c r="B4" s="101"/>
      <c r="C4" s="103"/>
      <c r="D4" s="104"/>
      <c r="E4" s="104"/>
      <c r="F4" s="104"/>
      <c r="G4" s="104"/>
      <c r="H4" s="104"/>
      <c r="I4" s="104"/>
      <c r="J4" s="104"/>
      <c r="K4" s="104"/>
      <c r="L4" s="104"/>
      <c r="M4" s="104"/>
      <c r="N4" s="104"/>
      <c r="O4" s="104"/>
      <c r="P4" s="104"/>
      <c r="Q4" s="104"/>
      <c r="R4" s="104"/>
      <c r="S4" s="104"/>
      <c r="T4" s="104"/>
      <c r="U4" s="104"/>
      <c r="V4" s="104"/>
      <c r="W4" s="104"/>
      <c r="X4" s="104"/>
      <c r="Y4" s="104"/>
      <c r="Z4" s="105"/>
    </row>
    <row r="5" spans="1:27" ht="15" customHeight="1" x14ac:dyDescent="0.15">
      <c r="A5" s="101"/>
      <c r="B5" s="106"/>
      <c r="C5" s="107" t="s">
        <v>188</v>
      </c>
      <c r="D5" s="108"/>
      <c r="E5" s="108"/>
      <c r="F5" s="108"/>
      <c r="G5" s="108"/>
      <c r="H5" s="108"/>
      <c r="I5" s="108"/>
      <c r="J5" s="108"/>
      <c r="K5" s="108"/>
      <c r="L5" s="108"/>
      <c r="M5" s="108"/>
      <c r="N5" s="108"/>
      <c r="O5" s="108"/>
      <c r="P5" s="108"/>
      <c r="Q5" s="108"/>
      <c r="R5" s="108"/>
      <c r="S5" s="108"/>
      <c r="T5" s="108"/>
      <c r="U5" s="108"/>
      <c r="V5" s="108"/>
      <c r="W5" s="108"/>
      <c r="X5" s="108"/>
      <c r="Y5" s="108"/>
      <c r="Z5" s="109"/>
    </row>
    <row r="6" spans="1:27" ht="15" customHeight="1" x14ac:dyDescent="0.15">
      <c r="A6" s="101"/>
      <c r="B6" s="101"/>
      <c r="C6" s="107" t="s">
        <v>13</v>
      </c>
      <c r="D6" s="108"/>
      <c r="E6" s="108"/>
      <c r="F6" s="108"/>
      <c r="G6" s="108"/>
      <c r="H6" s="108"/>
      <c r="I6" s="108"/>
      <c r="J6" s="108"/>
      <c r="K6" s="108"/>
      <c r="L6" s="108"/>
      <c r="M6" s="108"/>
      <c r="N6" s="108"/>
      <c r="O6" s="108"/>
      <c r="P6" s="108"/>
      <c r="Q6" s="108"/>
      <c r="R6" s="108"/>
      <c r="S6" s="108"/>
      <c r="T6" s="108"/>
      <c r="U6" s="108"/>
      <c r="V6" s="108"/>
      <c r="W6" s="108"/>
      <c r="X6" s="108"/>
      <c r="Y6" s="108"/>
      <c r="Z6" s="109"/>
    </row>
    <row r="7" spans="1:27" ht="15" customHeight="1" x14ac:dyDescent="0.15">
      <c r="A7" s="101"/>
      <c r="B7" s="101"/>
      <c r="C7" s="107" t="s">
        <v>14</v>
      </c>
      <c r="D7" s="108"/>
      <c r="E7" s="108"/>
      <c r="F7" s="108"/>
      <c r="G7" s="108"/>
      <c r="H7" s="108"/>
      <c r="I7" s="108"/>
      <c r="J7" s="108"/>
      <c r="K7" s="108"/>
      <c r="L7" s="108"/>
      <c r="M7" s="108"/>
      <c r="N7" s="108"/>
      <c r="O7" s="108"/>
      <c r="P7" s="108"/>
      <c r="Q7" s="108"/>
      <c r="R7" s="108"/>
      <c r="S7" s="108"/>
      <c r="T7" s="108"/>
      <c r="U7" s="108"/>
      <c r="V7" s="108"/>
      <c r="W7" s="108"/>
      <c r="X7" s="108"/>
      <c r="Y7" s="108"/>
      <c r="Z7" s="109"/>
    </row>
    <row r="8" spans="1:27" ht="15" hidden="1" customHeight="1" x14ac:dyDescent="0.15">
      <c r="A8" s="101"/>
      <c r="B8" s="101"/>
      <c r="C8" s="107"/>
      <c r="D8" s="108"/>
      <c r="E8" s="108"/>
      <c r="F8" s="108"/>
      <c r="G8" s="108"/>
      <c r="H8" s="108"/>
      <c r="I8" s="108"/>
      <c r="J8" s="108"/>
      <c r="K8" s="108"/>
      <c r="L8" s="108"/>
      <c r="M8" s="108"/>
      <c r="N8" s="108"/>
      <c r="O8" s="108"/>
      <c r="P8" s="108"/>
      <c r="Q8" s="108"/>
      <c r="R8" s="108"/>
      <c r="S8" s="108"/>
      <c r="T8" s="108"/>
      <c r="U8" s="108"/>
      <c r="V8" s="108"/>
      <c r="W8" s="108"/>
      <c r="X8" s="108"/>
      <c r="Y8" s="108"/>
      <c r="Z8" s="109"/>
    </row>
    <row r="9" spans="1:27" ht="5.25" customHeight="1" x14ac:dyDescent="0.15">
      <c r="A9" s="101"/>
      <c r="B9" s="101"/>
      <c r="C9" s="110"/>
      <c r="D9" s="111"/>
      <c r="E9" s="111"/>
      <c r="F9" s="111"/>
      <c r="G9" s="111"/>
      <c r="H9" s="111"/>
      <c r="I9" s="111"/>
      <c r="J9" s="111"/>
      <c r="K9" s="111"/>
      <c r="L9" s="111"/>
      <c r="M9" s="111"/>
      <c r="N9" s="111"/>
      <c r="O9" s="111"/>
      <c r="P9" s="111"/>
      <c r="Q9" s="111"/>
      <c r="R9" s="111"/>
      <c r="S9" s="111"/>
      <c r="T9" s="111"/>
      <c r="U9" s="111"/>
      <c r="V9" s="111"/>
      <c r="W9" s="111"/>
      <c r="X9" s="111"/>
      <c r="Y9" s="111"/>
      <c r="Z9" s="112"/>
    </row>
    <row r="10" spans="1:27" ht="30" customHeight="1" x14ac:dyDescent="0.15">
      <c r="A10" s="101"/>
      <c r="B10" s="101"/>
    </row>
    <row r="11" spans="1:27" ht="15" hidden="1" customHeight="1" x14ac:dyDescent="0.15">
      <c r="A11" s="101"/>
      <c r="B11" s="101"/>
    </row>
    <row r="12" spans="1:27" ht="15" hidden="1" customHeight="1" x14ac:dyDescent="0.15">
      <c r="A12" s="101"/>
      <c r="B12" s="101"/>
    </row>
    <row r="13" spans="1:27" ht="20.100000000000001" customHeight="1" x14ac:dyDescent="0.15">
      <c r="A13" s="101"/>
      <c r="B13" s="101"/>
      <c r="C13" s="113" t="s">
        <v>163</v>
      </c>
      <c r="D13" s="114"/>
      <c r="E13" s="114"/>
      <c r="F13" s="114"/>
      <c r="G13" s="114"/>
      <c r="H13" s="115"/>
    </row>
    <row r="14" spans="1:27" ht="15" customHeight="1" x14ac:dyDescent="0.15">
      <c r="A14" s="101"/>
      <c r="B14" s="101"/>
      <c r="C14" s="116"/>
      <c r="D14" s="117"/>
      <c r="E14" s="117"/>
      <c r="F14" s="117"/>
      <c r="G14" s="117"/>
      <c r="H14" s="117"/>
      <c r="I14" s="118"/>
      <c r="J14" s="118"/>
      <c r="K14" s="118"/>
      <c r="L14" s="118"/>
      <c r="M14" s="118"/>
      <c r="N14" s="118"/>
      <c r="O14" s="118"/>
      <c r="P14" s="118"/>
      <c r="Q14" s="118"/>
      <c r="R14" s="118"/>
      <c r="S14" s="118"/>
      <c r="T14" s="118"/>
      <c r="U14" s="118"/>
      <c r="V14" s="118"/>
      <c r="W14" s="118"/>
      <c r="X14" s="118"/>
      <c r="Y14" s="118"/>
      <c r="Z14" s="119"/>
    </row>
    <row r="15" spans="1:27" ht="15.75" hidden="1" customHeight="1" x14ac:dyDescent="0.15">
      <c r="A15" s="101"/>
      <c r="B15" s="101"/>
      <c r="C15" s="120"/>
      <c r="D15" s="121"/>
      <c r="E15" s="122"/>
      <c r="F15" s="122"/>
      <c r="G15" s="122"/>
      <c r="H15" s="122"/>
      <c r="I15" s="123"/>
      <c r="J15" s="124"/>
      <c r="K15" s="124"/>
      <c r="L15" s="124"/>
      <c r="M15" s="124"/>
      <c r="N15" s="124"/>
      <c r="O15" s="124"/>
      <c r="P15" s="124"/>
      <c r="Q15" s="124"/>
      <c r="R15" s="124"/>
      <c r="S15" s="124"/>
      <c r="T15" s="124"/>
      <c r="U15" s="124"/>
      <c r="V15" s="124"/>
      <c r="W15" s="124"/>
      <c r="X15" s="124"/>
      <c r="Y15" s="124"/>
      <c r="Z15" s="125"/>
    </row>
    <row r="16" spans="1:27" ht="15.75" hidden="1" customHeight="1" x14ac:dyDescent="0.15">
      <c r="A16" s="101"/>
      <c r="B16" s="101"/>
      <c r="C16" s="120"/>
      <c r="D16" s="121"/>
      <c r="E16" s="126"/>
      <c r="F16" s="126"/>
      <c r="G16" s="126"/>
      <c r="H16" s="126"/>
      <c r="I16" s="123"/>
      <c r="J16" s="127"/>
      <c r="K16" s="127"/>
      <c r="L16" s="127"/>
      <c r="M16" s="127"/>
      <c r="N16" s="127"/>
      <c r="O16" s="127"/>
      <c r="P16" s="127"/>
      <c r="Q16" s="127"/>
      <c r="R16" s="127"/>
      <c r="S16" s="127"/>
      <c r="T16" s="127"/>
      <c r="U16" s="127"/>
      <c r="V16" s="127"/>
      <c r="W16" s="127"/>
      <c r="X16" s="127"/>
      <c r="Y16" s="127"/>
      <c r="Z16" s="125"/>
    </row>
    <row r="17" spans="1:26" ht="15.75" hidden="1" customHeight="1" x14ac:dyDescent="0.15">
      <c r="A17" s="101"/>
      <c r="B17" s="101"/>
      <c r="C17" s="120"/>
      <c r="D17" s="121"/>
      <c r="E17" s="126"/>
      <c r="F17" s="126"/>
      <c r="G17" s="126"/>
      <c r="H17" s="126"/>
      <c r="I17" s="123"/>
      <c r="J17" s="127"/>
      <c r="K17" s="127"/>
      <c r="L17" s="127"/>
      <c r="M17" s="127"/>
      <c r="N17" s="127"/>
      <c r="O17" s="127"/>
      <c r="P17" s="127"/>
      <c r="Q17" s="127"/>
      <c r="R17" s="127"/>
      <c r="S17" s="127"/>
      <c r="T17" s="127"/>
      <c r="U17" s="127"/>
      <c r="V17" s="127"/>
      <c r="W17" s="127"/>
      <c r="X17" s="127"/>
      <c r="Y17" s="127"/>
      <c r="Z17" s="125"/>
    </row>
    <row r="18" spans="1:26" ht="15.75" hidden="1" customHeight="1" x14ac:dyDescent="0.15">
      <c r="A18" s="101"/>
      <c r="B18" s="101"/>
      <c r="C18" s="120"/>
      <c r="D18" s="121"/>
      <c r="E18" s="126"/>
      <c r="F18" s="126"/>
      <c r="G18" s="126"/>
      <c r="H18" s="126"/>
      <c r="I18" s="123"/>
      <c r="J18" s="127"/>
      <c r="K18" s="127"/>
      <c r="L18" s="127"/>
      <c r="M18" s="127"/>
      <c r="N18" s="127"/>
      <c r="O18" s="127"/>
      <c r="P18" s="127"/>
      <c r="Q18" s="127"/>
      <c r="R18" s="127"/>
      <c r="S18" s="127"/>
      <c r="T18" s="127"/>
      <c r="U18" s="127"/>
      <c r="V18" s="127"/>
      <c r="W18" s="127"/>
      <c r="X18" s="127"/>
      <c r="Y18" s="127"/>
      <c r="Z18" s="125"/>
    </row>
    <row r="19" spans="1:26" ht="15.75" hidden="1" customHeight="1" x14ac:dyDescent="0.15">
      <c r="A19" s="101"/>
      <c r="B19" s="101"/>
      <c r="C19" s="120"/>
      <c r="D19" s="121"/>
      <c r="E19" s="126"/>
      <c r="F19" s="126"/>
      <c r="G19" s="126"/>
      <c r="H19" s="126"/>
      <c r="I19" s="123"/>
      <c r="J19" s="127"/>
      <c r="K19" s="127"/>
      <c r="L19" s="127"/>
      <c r="M19" s="127"/>
      <c r="N19" s="127"/>
      <c r="O19" s="127"/>
      <c r="P19" s="127"/>
      <c r="Q19" s="127"/>
      <c r="R19" s="127"/>
      <c r="S19" s="127"/>
      <c r="T19" s="127"/>
      <c r="U19" s="127"/>
      <c r="V19" s="127"/>
      <c r="W19" s="127"/>
      <c r="X19" s="127"/>
      <c r="Y19" s="127"/>
      <c r="Z19" s="125"/>
    </row>
    <row r="20" spans="1:26" ht="20.100000000000001" customHeight="1" x14ac:dyDescent="0.15">
      <c r="A20" s="101">
        <f>IFERROR(IF(TRIM($I20)="",1001,0),3)</f>
        <v>1001</v>
      </c>
      <c r="B20" s="101"/>
      <c r="C20" s="120"/>
      <c r="D20" s="121">
        <v>1</v>
      </c>
      <c r="E20" s="96" t="s">
        <v>0</v>
      </c>
      <c r="I20" s="36"/>
      <c r="J20" s="37"/>
      <c r="K20" s="37"/>
      <c r="L20" s="37"/>
      <c r="M20" s="37"/>
      <c r="N20" s="126"/>
      <c r="O20" s="126"/>
      <c r="P20" s="126"/>
      <c r="Q20" s="126"/>
      <c r="R20" s="126"/>
      <c r="S20" s="126"/>
      <c r="T20" s="126"/>
      <c r="U20" s="126"/>
      <c r="V20" s="126"/>
      <c r="W20" s="126"/>
      <c r="X20" s="126"/>
      <c r="Y20" s="126"/>
      <c r="Z20" s="125"/>
    </row>
    <row r="21" spans="1:26" ht="20.100000000000001" customHeight="1" x14ac:dyDescent="0.15">
      <c r="A21" s="101"/>
      <c r="B21" s="101"/>
      <c r="C21" s="120"/>
      <c r="D21" s="121"/>
      <c r="E21" s="126"/>
      <c r="F21" s="126"/>
      <c r="G21" s="126"/>
      <c r="H21" s="126"/>
      <c r="I21" s="123"/>
      <c r="J21" s="128" t="s">
        <v>185</v>
      </c>
      <c r="K21" s="127"/>
      <c r="L21" s="127"/>
      <c r="M21" s="127"/>
      <c r="N21" s="127"/>
      <c r="O21" s="127"/>
      <c r="P21" s="127"/>
      <c r="Q21" s="127"/>
      <c r="R21" s="127"/>
      <c r="S21" s="127"/>
      <c r="T21" s="127"/>
      <c r="U21" s="127"/>
      <c r="V21" s="127"/>
      <c r="W21" s="127"/>
      <c r="X21" s="127"/>
      <c r="Y21" s="127"/>
      <c r="Z21" s="125"/>
    </row>
    <row r="22" spans="1:26" ht="20.100000000000001" customHeight="1" x14ac:dyDescent="0.15">
      <c r="A22" s="101">
        <f>IFERROR(IF(AND(TRIM($I22)&lt;&gt;"", OR(ISERROR(FIND("@"&amp;LEFT($I22,3)&amp;"@", 都道府県3))=FALSE, ISERROR(FIND("@"&amp;LEFT($I22,4)&amp;"@",都道府県4))=FALSE))=FALSE,1001,0),3)</f>
        <v>1001</v>
      </c>
      <c r="B22" s="101"/>
      <c r="C22" s="120"/>
      <c r="D22" s="121">
        <v>2</v>
      </c>
      <c r="E22" s="96" t="s">
        <v>123</v>
      </c>
      <c r="I22" s="14"/>
      <c r="J22" s="14"/>
      <c r="K22" s="14"/>
      <c r="L22" s="14"/>
      <c r="M22" s="14"/>
      <c r="N22" s="14"/>
      <c r="O22" s="14"/>
      <c r="P22" s="14"/>
      <c r="Q22" s="15"/>
      <c r="R22" s="14"/>
      <c r="S22" s="14"/>
      <c r="T22" s="14"/>
      <c r="U22" s="14"/>
      <c r="V22" s="14"/>
      <c r="W22" s="14"/>
      <c r="X22" s="14"/>
      <c r="Y22" s="14"/>
      <c r="Z22" s="125"/>
    </row>
    <row r="23" spans="1:26" ht="20.100000000000001" customHeight="1" x14ac:dyDescent="0.15">
      <c r="A23" s="101"/>
      <c r="B23" s="101"/>
      <c r="C23" s="120"/>
      <c r="D23" s="121"/>
      <c r="E23" s="126"/>
      <c r="F23" s="126"/>
      <c r="G23" s="126"/>
      <c r="H23" s="126"/>
      <c r="I23" s="123"/>
      <c r="J23" s="128" t="s">
        <v>9</v>
      </c>
      <c r="K23" s="127"/>
      <c r="L23" s="127"/>
      <c r="M23" s="127"/>
      <c r="N23" s="127"/>
      <c r="O23" s="127"/>
      <c r="P23" s="127"/>
      <c r="Q23" s="127"/>
      <c r="R23" s="127"/>
      <c r="S23" s="127"/>
      <c r="T23" s="127"/>
      <c r="U23" s="127"/>
      <c r="V23" s="127"/>
      <c r="W23" s="127"/>
      <c r="X23" s="127"/>
      <c r="Y23" s="127"/>
      <c r="Z23" s="125"/>
    </row>
    <row r="24" spans="1:26" ht="20.100000000000001" customHeight="1" x14ac:dyDescent="0.15">
      <c r="A24" s="101">
        <f>IFERROR(IF(TRIM($I24)="",1001,0),3)</f>
        <v>1001</v>
      </c>
      <c r="B24" s="101"/>
      <c r="C24" s="120"/>
      <c r="D24" s="121">
        <v>3</v>
      </c>
      <c r="E24" s="96" t="s">
        <v>164</v>
      </c>
      <c r="I24" s="13"/>
      <c r="J24" s="13"/>
      <c r="K24" s="13"/>
      <c r="L24" s="13"/>
      <c r="M24" s="13"/>
      <c r="N24" s="13"/>
      <c r="O24" s="13"/>
      <c r="P24" s="13"/>
      <c r="Q24" s="16"/>
      <c r="R24" s="13"/>
      <c r="S24" s="13"/>
      <c r="T24" s="13"/>
      <c r="U24" s="13"/>
      <c r="V24" s="13"/>
      <c r="W24" s="13"/>
      <c r="X24" s="13"/>
      <c r="Y24" s="13"/>
      <c r="Z24" s="125"/>
    </row>
    <row r="25" spans="1:26" ht="20.100000000000001" customHeight="1" x14ac:dyDescent="0.15">
      <c r="A25" s="101"/>
      <c r="B25" s="101"/>
      <c r="C25" s="129"/>
      <c r="D25" s="126"/>
      <c r="E25" s="126"/>
      <c r="F25" s="126"/>
      <c r="G25" s="126"/>
      <c r="H25" s="126"/>
      <c r="I25" s="123"/>
      <c r="J25" s="128" t="s">
        <v>568</v>
      </c>
      <c r="K25" s="127"/>
      <c r="L25" s="127"/>
      <c r="M25" s="127"/>
      <c r="N25" s="127"/>
      <c r="O25" s="127"/>
      <c r="P25" s="127"/>
      <c r="Q25" s="127"/>
      <c r="R25" s="127"/>
      <c r="S25" s="127"/>
      <c r="T25" s="127"/>
      <c r="U25" s="127"/>
      <c r="V25" s="127"/>
      <c r="W25" s="127"/>
      <c r="X25" s="127"/>
      <c r="Y25" s="127"/>
      <c r="Z25" s="125"/>
    </row>
    <row r="26" spans="1:26" ht="20.100000000000001" customHeight="1" x14ac:dyDescent="0.15">
      <c r="A26" s="101">
        <f>IFERROR(IF(TRIM($I26)="",1001,0),3)</f>
        <v>1001</v>
      </c>
      <c r="B26" s="101"/>
      <c r="C26" s="120"/>
      <c r="D26" s="121">
        <v>4</v>
      </c>
      <c r="E26" s="96" t="s">
        <v>1</v>
      </c>
      <c r="I26" s="13"/>
      <c r="J26" s="13"/>
      <c r="K26" s="13"/>
      <c r="L26" s="13"/>
      <c r="M26" s="13"/>
      <c r="N26" s="13"/>
      <c r="O26" s="13"/>
      <c r="P26" s="13"/>
      <c r="Q26" s="16"/>
      <c r="R26" s="13"/>
      <c r="S26" s="13"/>
      <c r="T26" s="13"/>
      <c r="U26" s="13"/>
      <c r="V26" s="13"/>
      <c r="W26" s="13"/>
      <c r="X26" s="13"/>
      <c r="Y26" s="13"/>
      <c r="Z26" s="125"/>
    </row>
    <row r="27" spans="1:26" ht="20.100000000000001" customHeight="1" x14ac:dyDescent="0.15">
      <c r="A27" s="101"/>
      <c r="B27" s="101"/>
      <c r="C27" s="129"/>
      <c r="D27" s="126"/>
      <c r="E27" s="126"/>
      <c r="F27" s="126"/>
      <c r="G27" s="126"/>
      <c r="H27" s="126"/>
      <c r="I27" s="123"/>
      <c r="J27" s="128" t="s">
        <v>178</v>
      </c>
      <c r="K27" s="127"/>
      <c r="L27" s="127"/>
      <c r="M27" s="127"/>
      <c r="N27" s="127"/>
      <c r="O27" s="127"/>
      <c r="P27" s="127"/>
      <c r="Q27" s="130"/>
      <c r="R27" s="127"/>
      <c r="S27" s="127"/>
      <c r="T27" s="127"/>
      <c r="U27" s="127"/>
      <c r="V27" s="127"/>
      <c r="W27" s="127"/>
      <c r="X27" s="127"/>
      <c r="Y27" s="127"/>
      <c r="Z27" s="131"/>
    </row>
    <row r="28" spans="1:26" ht="20.100000000000001" customHeight="1" x14ac:dyDescent="0.15">
      <c r="A28" s="101">
        <f>IFERROR(IF(TRIM($I28)="",1001,0),3)</f>
        <v>1001</v>
      </c>
      <c r="B28" s="101"/>
      <c r="C28" s="120"/>
      <c r="D28" s="121">
        <v>5</v>
      </c>
      <c r="E28" s="96" t="s">
        <v>10</v>
      </c>
      <c r="I28" s="13"/>
      <c r="J28" s="13"/>
      <c r="K28" s="13"/>
      <c r="L28" s="13"/>
      <c r="M28" s="13"/>
      <c r="N28" s="13"/>
      <c r="O28" s="13"/>
      <c r="P28" s="13"/>
      <c r="Q28" s="13"/>
      <c r="R28" s="13"/>
      <c r="S28" s="13"/>
      <c r="T28" s="13"/>
      <c r="U28" s="13"/>
      <c r="V28" s="13"/>
      <c r="W28" s="13"/>
      <c r="X28" s="13"/>
      <c r="Y28" s="13"/>
      <c r="Z28" s="125"/>
    </row>
    <row r="29" spans="1:26" ht="20.100000000000001" customHeight="1" x14ac:dyDescent="0.15">
      <c r="A29" s="101"/>
      <c r="B29" s="101"/>
      <c r="C29" s="129"/>
      <c r="D29" s="126"/>
      <c r="E29" s="126"/>
      <c r="F29" s="126"/>
      <c r="G29" s="126"/>
      <c r="H29" s="126"/>
      <c r="I29" s="123"/>
      <c r="J29" s="128" t="s">
        <v>172</v>
      </c>
      <c r="K29" s="127"/>
      <c r="L29" s="127"/>
      <c r="M29" s="127"/>
      <c r="N29" s="127"/>
      <c r="O29" s="127"/>
      <c r="P29" s="127"/>
      <c r="Q29" s="127"/>
      <c r="R29" s="127"/>
      <c r="S29" s="127"/>
      <c r="T29" s="127"/>
      <c r="U29" s="127"/>
      <c r="V29" s="127"/>
      <c r="W29" s="127"/>
      <c r="X29" s="127"/>
      <c r="Y29" s="127"/>
      <c r="Z29" s="131"/>
    </row>
    <row r="30" spans="1:26" ht="20.100000000000001" customHeight="1" x14ac:dyDescent="0.15">
      <c r="A30" s="101">
        <f>IFERROR(IF(OR(TRIM($I30)="", NOT(OR(IFERROR(SEARCH(" ",$I30),0)&gt;0, IFERROR(SEARCH("　",$I30),0)&gt;0))),1001,0),3)</f>
        <v>1001</v>
      </c>
      <c r="B30" s="101"/>
      <c r="C30" s="120"/>
      <c r="D30" s="121">
        <v>6</v>
      </c>
      <c r="E30" s="96" t="s">
        <v>165</v>
      </c>
      <c r="I30" s="13"/>
      <c r="J30" s="13"/>
      <c r="K30" s="13"/>
      <c r="L30" s="13"/>
      <c r="M30" s="13"/>
      <c r="N30" s="13"/>
      <c r="O30" s="13"/>
      <c r="P30" s="13"/>
      <c r="Q30" s="13"/>
      <c r="R30" s="13"/>
      <c r="S30" s="13"/>
      <c r="T30" s="13"/>
      <c r="U30" s="13"/>
      <c r="V30" s="13"/>
      <c r="W30" s="13"/>
      <c r="X30" s="13"/>
      <c r="Y30" s="13"/>
      <c r="Z30" s="125"/>
    </row>
    <row r="31" spans="1:26" ht="20.100000000000001" customHeight="1" x14ac:dyDescent="0.15">
      <c r="A31" s="101"/>
      <c r="B31" s="101"/>
      <c r="C31" s="129"/>
      <c r="D31" s="126"/>
      <c r="E31" s="126"/>
      <c r="F31" s="126"/>
      <c r="G31" s="126"/>
      <c r="H31" s="126"/>
      <c r="I31" s="132"/>
      <c r="J31" s="128" t="s">
        <v>161</v>
      </c>
      <c r="K31" s="128"/>
      <c r="L31" s="128"/>
      <c r="M31" s="128"/>
      <c r="N31" s="128"/>
      <c r="O31" s="128"/>
      <c r="P31" s="128"/>
      <c r="Q31" s="128"/>
      <c r="R31" s="128"/>
      <c r="S31" s="128"/>
      <c r="T31" s="128"/>
      <c r="U31" s="128"/>
      <c r="V31" s="128"/>
      <c r="W31" s="128"/>
      <c r="X31" s="128"/>
      <c r="Y31" s="128"/>
      <c r="Z31" s="131"/>
    </row>
    <row r="32" spans="1:26" ht="20.100000000000001" customHeight="1" x14ac:dyDescent="0.15">
      <c r="A32" s="101">
        <f>IFERROR(IF(OR(TRIM($I32)="", NOT(OR(IFERROR(SEARCH(" ",$I32),0)&gt;0, IFERROR(SEARCH("　",$I32),0)&gt;0))),1001,0),3)</f>
        <v>1001</v>
      </c>
      <c r="B32" s="101"/>
      <c r="C32" s="120"/>
      <c r="D32" s="121">
        <v>7</v>
      </c>
      <c r="E32" s="96" t="s">
        <v>2</v>
      </c>
      <c r="I32" s="13"/>
      <c r="J32" s="13"/>
      <c r="K32" s="13"/>
      <c r="L32" s="13"/>
      <c r="M32" s="13"/>
      <c r="N32" s="13"/>
      <c r="O32" s="13"/>
      <c r="P32" s="13"/>
      <c r="Q32" s="13"/>
      <c r="R32" s="13"/>
      <c r="S32" s="13"/>
      <c r="T32" s="13"/>
      <c r="U32" s="13"/>
      <c r="V32" s="13"/>
      <c r="W32" s="13"/>
      <c r="X32" s="13"/>
      <c r="Y32" s="13"/>
      <c r="Z32" s="125"/>
    </row>
    <row r="33" spans="1:27" ht="20.100000000000001" customHeight="1" x14ac:dyDescent="0.15">
      <c r="A33" s="101"/>
      <c r="B33" s="101"/>
      <c r="C33" s="129"/>
      <c r="D33" s="126"/>
      <c r="E33" s="126"/>
      <c r="F33" s="126"/>
      <c r="G33" s="126"/>
      <c r="H33" s="126"/>
      <c r="I33" s="132"/>
      <c r="J33" s="128" t="s">
        <v>5</v>
      </c>
      <c r="K33" s="128"/>
      <c r="L33" s="128"/>
      <c r="M33" s="128"/>
      <c r="N33" s="128"/>
      <c r="O33" s="128"/>
      <c r="P33" s="128"/>
      <c r="Q33" s="128"/>
      <c r="R33" s="128"/>
      <c r="S33" s="128"/>
      <c r="T33" s="128"/>
      <c r="U33" s="128"/>
      <c r="V33" s="128"/>
      <c r="W33" s="128"/>
      <c r="X33" s="128"/>
      <c r="Y33" s="128"/>
      <c r="Z33" s="125"/>
    </row>
    <row r="34" spans="1:27" ht="20.100000000000001" customHeight="1" x14ac:dyDescent="0.15">
      <c r="A34" s="101">
        <f>IFERROR(IF(NOT(AND(TRIM($I34)&lt;&gt;"",ISNUMBER(VALUE(SUBSTITUTE($I34,"-",""))), IFERROR(SEARCH("-",$I34),0)&gt;0)),1001,0),3)</f>
        <v>1001</v>
      </c>
      <c r="B34" s="101"/>
      <c r="C34" s="120"/>
      <c r="D34" s="121">
        <v>8</v>
      </c>
      <c r="E34" s="96" t="s">
        <v>3</v>
      </c>
      <c r="I34" s="13"/>
      <c r="J34" s="13"/>
      <c r="K34" s="13"/>
      <c r="L34" s="13"/>
      <c r="M34" s="13"/>
      <c r="O34" s="133" t="s">
        <v>117</v>
      </c>
      <c r="P34" s="1"/>
      <c r="Q34" s="96" t="s">
        <v>118</v>
      </c>
      <c r="Y34" s="127"/>
      <c r="Z34" s="125"/>
    </row>
    <row r="35" spans="1:27" ht="20.100000000000001" customHeight="1" x14ac:dyDescent="0.15">
      <c r="A35" s="101"/>
      <c r="B35" s="101"/>
      <c r="C35" s="129"/>
      <c r="D35" s="126"/>
      <c r="E35" s="126"/>
      <c r="F35" s="126"/>
      <c r="G35" s="126"/>
      <c r="H35" s="126"/>
      <c r="I35" s="123"/>
      <c r="J35" s="128" t="s">
        <v>396</v>
      </c>
      <c r="K35" s="127"/>
      <c r="L35" s="127"/>
      <c r="M35" s="127"/>
      <c r="N35" s="127"/>
      <c r="O35" s="127"/>
      <c r="P35" s="127"/>
      <c r="Q35" s="127"/>
      <c r="R35" s="127"/>
      <c r="S35" s="127"/>
      <c r="T35" s="127"/>
      <c r="U35" s="127"/>
      <c r="V35" s="127"/>
      <c r="W35" s="127"/>
      <c r="X35" s="127"/>
      <c r="Y35" s="127"/>
      <c r="Z35" s="125"/>
    </row>
    <row r="36" spans="1:27" ht="20.100000000000001" customHeight="1" x14ac:dyDescent="0.15">
      <c r="A36" s="101">
        <f>IFERROR(IF(NOT(AND(TRIM($I36)&lt;&gt;"",ISNUMBER(VALUE(SUBSTITUTE($I36,"-",""))), IFERROR(SEARCH("-",$I36),0)&gt;0)),1001,0),3)</f>
        <v>1001</v>
      </c>
      <c r="B36" s="101"/>
      <c r="C36" s="120"/>
      <c r="D36" s="121">
        <v>9</v>
      </c>
      <c r="E36" s="96" t="s">
        <v>4</v>
      </c>
      <c r="I36" s="13"/>
      <c r="J36" s="13"/>
      <c r="K36" s="13"/>
      <c r="L36" s="13"/>
      <c r="M36" s="13"/>
      <c r="N36" s="127"/>
      <c r="O36" s="127"/>
      <c r="P36" s="127"/>
      <c r="Q36" s="127"/>
      <c r="R36" s="127"/>
      <c r="S36" s="127"/>
      <c r="T36" s="127"/>
      <c r="U36" s="127"/>
      <c r="V36" s="127"/>
      <c r="W36" s="127"/>
      <c r="X36" s="127"/>
      <c r="Y36" s="127"/>
      <c r="Z36" s="125"/>
    </row>
    <row r="37" spans="1:27" ht="20.100000000000001" customHeight="1" x14ac:dyDescent="0.15">
      <c r="A37" s="101"/>
      <c r="B37" s="101"/>
      <c r="C37" s="129"/>
      <c r="D37" s="126"/>
      <c r="E37" s="126"/>
      <c r="F37" s="126"/>
      <c r="G37" s="126"/>
      <c r="H37" s="126"/>
      <c r="I37" s="123"/>
      <c r="J37" s="128" t="s">
        <v>415</v>
      </c>
      <c r="K37" s="127"/>
      <c r="L37" s="127"/>
      <c r="M37" s="127"/>
      <c r="N37" s="127"/>
      <c r="O37" s="127"/>
      <c r="P37" s="127"/>
      <c r="Q37" s="127"/>
      <c r="R37" s="127"/>
      <c r="S37" s="127"/>
      <c r="T37" s="127"/>
      <c r="U37" s="127"/>
      <c r="V37" s="127"/>
      <c r="W37" s="127"/>
      <c r="X37" s="127"/>
      <c r="Y37" s="127"/>
      <c r="Z37" s="125"/>
    </row>
    <row r="38" spans="1:27" ht="20.100000000000001" customHeight="1" x14ac:dyDescent="0.15">
      <c r="A38" s="101">
        <f>IFERROR(IF(NOT(IFERROR(SEARCH("@",$I38),0)&gt;0),1001,0),3)</f>
        <v>1001</v>
      </c>
      <c r="B38" s="101"/>
      <c r="C38" s="129"/>
      <c r="D38" s="121">
        <v>10</v>
      </c>
      <c r="E38" s="96" t="s">
        <v>124</v>
      </c>
      <c r="I38" s="13"/>
      <c r="J38" s="13"/>
      <c r="K38" s="13"/>
      <c r="L38" s="13"/>
      <c r="M38" s="13"/>
      <c r="N38" s="13"/>
      <c r="O38" s="13"/>
      <c r="P38" s="13"/>
      <c r="Q38" s="17"/>
      <c r="R38" s="13"/>
      <c r="S38" s="13"/>
      <c r="T38" s="13"/>
      <c r="U38" s="13"/>
      <c r="V38" s="13"/>
      <c r="W38" s="13"/>
      <c r="X38" s="13"/>
      <c r="Y38" s="13"/>
      <c r="Z38" s="125"/>
    </row>
    <row r="39" spans="1:27" ht="20.100000000000001" customHeight="1" x14ac:dyDescent="0.15">
      <c r="A39" s="101"/>
      <c r="B39" s="101"/>
      <c r="C39" s="129"/>
      <c r="D39" s="121"/>
      <c r="I39" s="123"/>
      <c r="J39" s="134" t="s">
        <v>183</v>
      </c>
      <c r="K39" s="135"/>
      <c r="L39" s="128"/>
      <c r="M39" s="128"/>
      <c r="N39" s="128"/>
      <c r="O39" s="128"/>
      <c r="P39" s="128"/>
      <c r="Q39" s="136"/>
      <c r="R39" s="128"/>
      <c r="S39" s="128"/>
      <c r="T39" s="128"/>
      <c r="U39" s="128"/>
      <c r="V39" s="128"/>
      <c r="W39" s="128"/>
      <c r="X39" s="128"/>
      <c r="Y39" s="128"/>
      <c r="Z39" s="126"/>
      <c r="AA39" s="137"/>
    </row>
    <row r="40" spans="1:27" ht="20.100000000000001" customHeight="1" x14ac:dyDescent="0.15">
      <c r="A40" s="101">
        <f>IFERROR(IF(AND($I40&lt;&gt;"一致する", $I40&lt;&gt;"一致しない"),1001,0),3)</f>
        <v>0</v>
      </c>
      <c r="B40" s="101"/>
      <c r="C40" s="120"/>
      <c r="D40" s="121">
        <v>11</v>
      </c>
      <c r="E40" s="96" t="s">
        <v>67</v>
      </c>
      <c r="I40" s="13" t="s">
        <v>72</v>
      </c>
      <c r="J40" s="13"/>
      <c r="K40" s="13"/>
      <c r="L40" s="13"/>
      <c r="M40" s="13"/>
      <c r="N40" s="126"/>
      <c r="O40" s="126"/>
      <c r="P40" s="126"/>
      <c r="Q40" s="126"/>
      <c r="R40" s="126"/>
      <c r="S40" s="126"/>
      <c r="T40" s="126"/>
      <c r="U40" s="126"/>
      <c r="V40" s="126"/>
      <c r="W40" s="126"/>
      <c r="X40" s="126"/>
      <c r="Y40" s="126"/>
      <c r="Z40" s="125"/>
      <c r="AA40" s="126"/>
    </row>
    <row r="41" spans="1:27" ht="20.100000000000001" customHeight="1" x14ac:dyDescent="0.15">
      <c r="A41" s="101"/>
      <c r="B41" s="101"/>
      <c r="C41" s="129"/>
      <c r="D41" s="126"/>
      <c r="E41" s="126"/>
      <c r="F41" s="126"/>
      <c r="G41" s="126"/>
      <c r="H41" s="126"/>
      <c r="I41" s="132"/>
      <c r="J41" s="138" t="s">
        <v>174</v>
      </c>
      <c r="K41" s="128"/>
      <c r="L41" s="128"/>
      <c r="M41" s="128"/>
      <c r="N41" s="128"/>
      <c r="O41" s="128"/>
      <c r="P41" s="128"/>
      <c r="Q41" s="128"/>
      <c r="R41" s="128"/>
      <c r="S41" s="128"/>
      <c r="T41" s="128"/>
      <c r="U41" s="128"/>
      <c r="V41" s="128"/>
      <c r="W41" s="128"/>
      <c r="X41" s="128"/>
      <c r="Y41" s="128"/>
      <c r="Z41" s="139"/>
      <c r="AA41" s="126"/>
    </row>
    <row r="42" spans="1:27" ht="20.100000000000001" customHeight="1" x14ac:dyDescent="0.15">
      <c r="A42" s="101"/>
      <c r="B42" s="101"/>
      <c r="C42" s="140"/>
      <c r="D42" s="141"/>
      <c r="E42" s="141"/>
      <c r="F42" s="141"/>
      <c r="G42" s="141"/>
      <c r="H42" s="141"/>
      <c r="I42" s="142"/>
      <c r="J42" s="142"/>
      <c r="K42" s="143"/>
      <c r="L42" s="142"/>
      <c r="M42" s="142"/>
      <c r="N42" s="142"/>
      <c r="O42" s="142"/>
      <c r="P42" s="142"/>
      <c r="Q42" s="142"/>
      <c r="R42" s="142"/>
      <c r="S42" s="142"/>
      <c r="T42" s="142"/>
      <c r="U42" s="142"/>
      <c r="V42" s="142"/>
      <c r="W42" s="142"/>
      <c r="X42" s="142"/>
      <c r="Y42" s="142"/>
      <c r="Z42" s="144"/>
    </row>
    <row r="43" spans="1:27" ht="15" customHeight="1" x14ac:dyDescent="0.15">
      <c r="A43" s="101"/>
      <c r="B43" s="101"/>
      <c r="C43" s="126"/>
      <c r="D43" s="126"/>
      <c r="E43" s="126"/>
      <c r="F43" s="126"/>
      <c r="G43" s="126"/>
      <c r="H43" s="126"/>
      <c r="I43" s="145"/>
      <c r="J43" s="146"/>
      <c r="K43" s="146"/>
      <c r="L43" s="146"/>
      <c r="M43" s="146"/>
      <c r="N43" s="146"/>
      <c r="O43" s="146"/>
      <c r="P43" s="146"/>
      <c r="Q43" s="146"/>
      <c r="R43" s="146"/>
      <c r="S43" s="146"/>
      <c r="T43" s="146"/>
      <c r="U43" s="146"/>
      <c r="V43" s="146"/>
      <c r="W43" s="146"/>
      <c r="X43" s="146"/>
      <c r="Y43" s="146"/>
      <c r="Z43" s="126"/>
    </row>
    <row r="44" spans="1:27" ht="15.75" hidden="1" customHeight="1" x14ac:dyDescent="0.15">
      <c r="A44" s="101"/>
      <c r="B44" s="101"/>
      <c r="C44" s="126"/>
      <c r="D44" s="126"/>
      <c r="E44" s="126"/>
      <c r="F44" s="126"/>
      <c r="G44" s="126"/>
      <c r="H44" s="126"/>
      <c r="I44" s="146"/>
      <c r="J44" s="126"/>
      <c r="K44" s="126"/>
      <c r="L44" s="126"/>
      <c r="M44" s="126"/>
      <c r="N44" s="126"/>
      <c r="O44" s="126"/>
      <c r="P44" s="126"/>
      <c r="Q44" s="126"/>
      <c r="R44" s="126"/>
      <c r="S44" s="126"/>
      <c r="T44" s="126"/>
      <c r="U44" s="126"/>
      <c r="V44" s="126"/>
      <c r="W44" s="126"/>
      <c r="X44" s="126"/>
      <c r="Y44" s="126"/>
      <c r="Z44" s="126"/>
    </row>
    <row r="45" spans="1:27" ht="15.75" hidden="1" customHeight="1" x14ac:dyDescent="0.15">
      <c r="A45" s="101"/>
      <c r="B45" s="101"/>
      <c r="C45" s="126"/>
      <c r="D45" s="126"/>
      <c r="E45" s="126"/>
      <c r="F45" s="126"/>
      <c r="G45" s="126"/>
      <c r="H45" s="126"/>
      <c r="I45" s="146"/>
      <c r="J45" s="126"/>
      <c r="K45" s="126"/>
      <c r="L45" s="126"/>
      <c r="M45" s="126"/>
      <c r="N45" s="126"/>
      <c r="O45" s="126"/>
      <c r="P45" s="126"/>
      <c r="Q45" s="126"/>
      <c r="R45" s="126"/>
      <c r="S45" s="126"/>
      <c r="T45" s="126"/>
      <c r="U45" s="126"/>
      <c r="V45" s="126"/>
      <c r="W45" s="126"/>
      <c r="X45" s="126"/>
      <c r="Y45" s="126"/>
      <c r="Z45" s="126"/>
    </row>
    <row r="46" spans="1:27" ht="15.75" hidden="1" customHeight="1" x14ac:dyDescent="0.15">
      <c r="A46" s="101"/>
      <c r="B46" s="101"/>
      <c r="C46" s="126"/>
      <c r="D46" s="126"/>
      <c r="E46" s="126"/>
      <c r="F46" s="126"/>
      <c r="G46" s="126"/>
      <c r="H46" s="126"/>
      <c r="I46" s="146"/>
      <c r="J46" s="126"/>
      <c r="K46" s="126"/>
      <c r="L46" s="126"/>
      <c r="M46" s="126"/>
      <c r="N46" s="126"/>
      <c r="O46" s="126"/>
      <c r="P46" s="126"/>
      <c r="Q46" s="126"/>
      <c r="R46" s="126"/>
      <c r="S46" s="126"/>
      <c r="T46" s="126"/>
      <c r="U46" s="126"/>
      <c r="V46" s="126"/>
      <c r="W46" s="126"/>
      <c r="X46" s="126"/>
      <c r="Y46" s="126"/>
      <c r="Z46" s="126"/>
    </row>
    <row r="47" spans="1:27" ht="15.75" hidden="1" customHeight="1" x14ac:dyDescent="0.15">
      <c r="A47" s="101"/>
      <c r="B47" s="101"/>
      <c r="C47" s="126"/>
      <c r="D47" s="126"/>
      <c r="E47" s="126"/>
      <c r="F47" s="126"/>
      <c r="G47" s="126"/>
      <c r="H47" s="126"/>
      <c r="I47" s="146"/>
      <c r="J47" s="126"/>
      <c r="K47" s="126"/>
      <c r="L47" s="126"/>
      <c r="M47" s="126"/>
      <c r="N47" s="126"/>
      <c r="O47" s="126"/>
      <c r="P47" s="126"/>
      <c r="Q47" s="126"/>
      <c r="R47" s="126"/>
      <c r="S47" s="126"/>
      <c r="T47" s="126"/>
      <c r="U47" s="126"/>
      <c r="V47" s="126"/>
      <c r="W47" s="126"/>
      <c r="X47" s="126"/>
      <c r="Y47" s="126"/>
      <c r="Z47" s="126"/>
    </row>
    <row r="48" spans="1:27" ht="15.75" hidden="1" customHeight="1" x14ac:dyDescent="0.15">
      <c r="A48" s="101"/>
      <c r="B48" s="101"/>
      <c r="C48" s="126"/>
      <c r="D48" s="126"/>
      <c r="E48" s="126"/>
      <c r="F48" s="126"/>
      <c r="G48" s="126"/>
      <c r="H48" s="126"/>
      <c r="I48" s="146"/>
      <c r="J48" s="126"/>
      <c r="K48" s="126"/>
      <c r="L48" s="126"/>
      <c r="M48" s="126"/>
      <c r="N48" s="126"/>
      <c r="O48" s="126"/>
      <c r="P48" s="126"/>
      <c r="Q48" s="126"/>
      <c r="R48" s="126"/>
      <c r="S48" s="126"/>
      <c r="T48" s="126"/>
      <c r="U48" s="126"/>
      <c r="V48" s="126"/>
      <c r="W48" s="126"/>
      <c r="X48" s="126"/>
      <c r="Y48" s="126"/>
      <c r="Z48" s="126"/>
    </row>
    <row r="49" spans="1:26" ht="15.75" hidden="1" customHeight="1" x14ac:dyDescent="0.15">
      <c r="A49" s="101"/>
      <c r="B49" s="101"/>
      <c r="C49" s="126"/>
      <c r="D49" s="126"/>
      <c r="E49" s="126"/>
      <c r="F49" s="126"/>
      <c r="G49" s="126"/>
      <c r="H49" s="126"/>
      <c r="I49" s="146"/>
      <c r="J49" s="126"/>
      <c r="K49" s="126"/>
      <c r="L49" s="126"/>
      <c r="M49" s="126"/>
      <c r="N49" s="126"/>
      <c r="O49" s="126"/>
      <c r="P49" s="126"/>
      <c r="Q49" s="126"/>
      <c r="R49" s="126"/>
      <c r="S49" s="126"/>
      <c r="T49" s="126"/>
      <c r="U49" s="126"/>
      <c r="V49" s="126"/>
      <c r="W49" s="126"/>
      <c r="X49" s="126"/>
      <c r="Y49" s="126"/>
      <c r="Z49" s="126"/>
    </row>
    <row r="50" spans="1:26" ht="15.75" hidden="1" customHeight="1" x14ac:dyDescent="0.15">
      <c r="A50" s="101"/>
      <c r="B50" s="101"/>
      <c r="C50" s="126"/>
      <c r="D50" s="126"/>
      <c r="E50" s="126"/>
      <c r="F50" s="126"/>
      <c r="G50" s="126"/>
      <c r="H50" s="126"/>
      <c r="I50" s="146"/>
      <c r="J50" s="126"/>
      <c r="K50" s="126"/>
      <c r="L50" s="126"/>
      <c r="M50" s="126"/>
      <c r="N50" s="126"/>
      <c r="O50" s="126"/>
      <c r="P50" s="126"/>
      <c r="Q50" s="126"/>
      <c r="R50" s="126"/>
      <c r="S50" s="126"/>
      <c r="T50" s="126"/>
      <c r="U50" s="126"/>
      <c r="V50" s="126"/>
      <c r="W50" s="126"/>
      <c r="X50" s="126"/>
      <c r="Y50" s="126"/>
      <c r="Z50" s="126"/>
    </row>
    <row r="51" spans="1:26" ht="15.75" hidden="1" customHeight="1" x14ac:dyDescent="0.15">
      <c r="A51" s="101"/>
      <c r="B51" s="101"/>
      <c r="C51" s="126"/>
      <c r="D51" s="126"/>
      <c r="E51" s="126"/>
      <c r="F51" s="126"/>
      <c r="G51" s="126"/>
      <c r="H51" s="126"/>
      <c r="I51" s="146"/>
      <c r="J51" s="126"/>
      <c r="K51" s="126"/>
      <c r="L51" s="126"/>
      <c r="M51" s="126"/>
      <c r="N51" s="126"/>
      <c r="O51" s="126"/>
      <c r="P51" s="126"/>
      <c r="Q51" s="126"/>
      <c r="R51" s="126"/>
      <c r="S51" s="126"/>
      <c r="T51" s="126"/>
      <c r="U51" s="126"/>
      <c r="V51" s="126"/>
      <c r="W51" s="126"/>
      <c r="X51" s="126"/>
      <c r="Y51" s="126"/>
      <c r="Z51" s="126"/>
    </row>
    <row r="52" spans="1:26" ht="15.75" hidden="1" customHeight="1" x14ac:dyDescent="0.15">
      <c r="A52" s="101"/>
      <c r="B52" s="101"/>
      <c r="C52" s="126"/>
      <c r="D52" s="126"/>
      <c r="E52" s="126"/>
      <c r="F52" s="126"/>
      <c r="G52" s="126"/>
      <c r="H52" s="126"/>
      <c r="I52" s="146"/>
      <c r="J52" s="126"/>
      <c r="K52" s="126"/>
      <c r="L52" s="126"/>
      <c r="M52" s="126"/>
      <c r="N52" s="126"/>
      <c r="O52" s="126"/>
      <c r="P52" s="126"/>
      <c r="Q52" s="126"/>
      <c r="R52" s="126"/>
      <c r="S52" s="126"/>
      <c r="T52" s="126"/>
      <c r="U52" s="126"/>
      <c r="V52" s="126"/>
      <c r="W52" s="126"/>
      <c r="X52" s="126"/>
      <c r="Y52" s="126"/>
      <c r="Z52" s="126"/>
    </row>
    <row r="53" spans="1:26" ht="15.75" hidden="1" customHeight="1" x14ac:dyDescent="0.15">
      <c r="A53" s="101"/>
      <c r="B53" s="101"/>
      <c r="C53" s="126"/>
      <c r="D53" s="126"/>
      <c r="E53" s="126"/>
      <c r="F53" s="126"/>
      <c r="G53" s="126"/>
      <c r="H53" s="126"/>
      <c r="I53" s="146"/>
      <c r="J53" s="126"/>
      <c r="K53" s="126"/>
      <c r="L53" s="126"/>
      <c r="M53" s="126"/>
      <c r="N53" s="126"/>
      <c r="O53" s="126"/>
      <c r="P53" s="126"/>
      <c r="Q53" s="126"/>
      <c r="R53" s="126"/>
      <c r="S53" s="126"/>
      <c r="T53" s="126"/>
      <c r="U53" s="126"/>
      <c r="V53" s="126"/>
      <c r="W53" s="126"/>
      <c r="X53" s="126"/>
      <c r="Y53" s="126"/>
      <c r="Z53" s="126"/>
    </row>
    <row r="54" spans="1:26" ht="15.75" hidden="1" customHeight="1" x14ac:dyDescent="0.15">
      <c r="A54" s="101"/>
      <c r="B54" s="101"/>
      <c r="C54" s="126"/>
      <c r="D54" s="126"/>
      <c r="E54" s="126"/>
      <c r="F54" s="126"/>
      <c r="G54" s="126"/>
      <c r="H54" s="126"/>
      <c r="I54" s="146"/>
      <c r="J54" s="126"/>
      <c r="K54" s="126"/>
      <c r="L54" s="126"/>
      <c r="M54" s="126"/>
      <c r="N54" s="126"/>
      <c r="O54" s="126"/>
      <c r="P54" s="126"/>
      <c r="Q54" s="126"/>
      <c r="R54" s="126"/>
      <c r="S54" s="126"/>
      <c r="T54" s="126"/>
      <c r="U54" s="126"/>
      <c r="V54" s="126"/>
      <c r="W54" s="126"/>
      <c r="X54" s="126"/>
      <c r="Y54" s="126"/>
      <c r="Z54" s="126"/>
    </row>
    <row r="55" spans="1:26" ht="15.75" hidden="1" customHeight="1" x14ac:dyDescent="0.15">
      <c r="A55" s="101"/>
      <c r="B55" s="101"/>
      <c r="C55" s="126"/>
      <c r="D55" s="126"/>
      <c r="E55" s="126"/>
      <c r="F55" s="126"/>
      <c r="G55" s="126"/>
      <c r="H55" s="126"/>
      <c r="I55" s="146"/>
      <c r="J55" s="126"/>
      <c r="K55" s="126"/>
      <c r="L55" s="126"/>
      <c r="M55" s="126"/>
      <c r="N55" s="126"/>
      <c r="O55" s="126"/>
      <c r="P55" s="126"/>
      <c r="Q55" s="126"/>
      <c r="R55" s="126"/>
      <c r="S55" s="126"/>
      <c r="T55" s="126"/>
      <c r="U55" s="126"/>
      <c r="V55" s="126"/>
      <c r="W55" s="126"/>
      <c r="X55" s="126"/>
      <c r="Y55" s="126"/>
      <c r="Z55" s="126"/>
    </row>
    <row r="56" spans="1:26" ht="15.75" hidden="1" customHeight="1" x14ac:dyDescent="0.15">
      <c r="A56" s="101"/>
      <c r="B56" s="101"/>
      <c r="C56" s="126"/>
      <c r="D56" s="126"/>
      <c r="E56" s="126"/>
      <c r="F56" s="126"/>
      <c r="G56" s="126"/>
      <c r="H56" s="126"/>
      <c r="I56" s="146"/>
      <c r="J56" s="126"/>
      <c r="K56" s="126"/>
      <c r="L56" s="126"/>
      <c r="M56" s="126"/>
      <c r="N56" s="126"/>
      <c r="O56" s="126"/>
      <c r="P56" s="126"/>
      <c r="Q56" s="126"/>
      <c r="R56" s="126"/>
      <c r="S56" s="126"/>
      <c r="T56" s="126"/>
      <c r="U56" s="126"/>
      <c r="V56" s="126"/>
      <c r="W56" s="126"/>
      <c r="X56" s="126"/>
      <c r="Y56" s="126"/>
      <c r="Z56" s="126"/>
    </row>
    <row r="57" spans="1:26" ht="15.75" hidden="1" customHeight="1" x14ac:dyDescent="0.15">
      <c r="A57" s="101"/>
      <c r="B57" s="101"/>
      <c r="C57" s="126"/>
      <c r="D57" s="126"/>
      <c r="E57" s="126"/>
      <c r="F57" s="126"/>
      <c r="G57" s="126"/>
      <c r="H57" s="126"/>
      <c r="I57" s="146"/>
      <c r="J57" s="126"/>
      <c r="K57" s="126"/>
      <c r="L57" s="126"/>
      <c r="M57" s="126"/>
      <c r="N57" s="126"/>
      <c r="O57" s="126"/>
      <c r="P57" s="126"/>
      <c r="Q57" s="126"/>
      <c r="R57" s="126"/>
      <c r="S57" s="126"/>
      <c r="T57" s="126"/>
      <c r="U57" s="126"/>
      <c r="V57" s="126"/>
      <c r="W57" s="126"/>
      <c r="X57" s="126"/>
      <c r="Y57" s="126"/>
      <c r="Z57" s="126"/>
    </row>
    <row r="58" spans="1:26" ht="15.75" hidden="1" customHeight="1" x14ac:dyDescent="0.15">
      <c r="A58" s="101"/>
      <c r="B58" s="101"/>
      <c r="C58" s="126"/>
      <c r="D58" s="126"/>
      <c r="E58" s="126"/>
      <c r="F58" s="126"/>
      <c r="G58" s="126"/>
      <c r="H58" s="126"/>
      <c r="I58" s="146"/>
      <c r="J58" s="126"/>
      <c r="K58" s="126"/>
      <c r="L58" s="126"/>
      <c r="M58" s="126"/>
      <c r="N58" s="126"/>
      <c r="O58" s="126"/>
      <c r="P58" s="126"/>
      <c r="Q58" s="126"/>
      <c r="R58" s="126"/>
      <c r="S58" s="126"/>
      <c r="T58" s="126"/>
      <c r="U58" s="126"/>
      <c r="V58" s="126"/>
      <c r="W58" s="126"/>
      <c r="X58" s="126"/>
      <c r="Y58" s="126"/>
      <c r="Z58" s="126"/>
    </row>
    <row r="59" spans="1:26" ht="15" customHeight="1" x14ac:dyDescent="0.15">
      <c r="A59" s="101"/>
      <c r="B59" s="101"/>
      <c r="C59" s="126"/>
      <c r="D59" s="126"/>
      <c r="E59" s="126"/>
      <c r="F59" s="126"/>
      <c r="G59" s="126"/>
      <c r="H59" s="126"/>
      <c r="I59" s="146"/>
      <c r="J59" s="126"/>
      <c r="K59" s="126"/>
      <c r="L59" s="126"/>
      <c r="M59" s="126"/>
      <c r="N59" s="126"/>
      <c r="O59" s="126"/>
      <c r="P59" s="126"/>
      <c r="Q59" s="126"/>
      <c r="R59" s="126"/>
      <c r="S59" s="126"/>
      <c r="T59" s="126"/>
      <c r="U59" s="126"/>
      <c r="V59" s="126"/>
      <c r="W59" s="126"/>
      <c r="X59" s="126"/>
      <c r="Y59" s="126"/>
      <c r="Z59" s="126"/>
    </row>
    <row r="60" spans="1:26" ht="20.100000000000001" customHeight="1" x14ac:dyDescent="0.15">
      <c r="A60" s="101"/>
      <c r="B60" s="101"/>
      <c r="C60" s="113" t="s">
        <v>11</v>
      </c>
      <c r="D60" s="114"/>
      <c r="E60" s="114"/>
      <c r="F60" s="114"/>
      <c r="G60" s="114"/>
      <c r="H60" s="115"/>
      <c r="I60" s="147"/>
    </row>
    <row r="61" spans="1:26" ht="15" customHeight="1" x14ac:dyDescent="0.15">
      <c r="A61" s="101"/>
      <c r="B61" s="101"/>
      <c r="C61" s="116"/>
      <c r="D61" s="117"/>
      <c r="E61" s="117"/>
      <c r="F61" s="117"/>
      <c r="G61" s="117"/>
      <c r="H61" s="117"/>
      <c r="I61" s="118"/>
      <c r="J61" s="118"/>
      <c r="K61" s="118"/>
      <c r="L61" s="118"/>
      <c r="M61" s="118"/>
      <c r="N61" s="118"/>
      <c r="O61" s="118"/>
      <c r="P61" s="118"/>
      <c r="Q61" s="118"/>
      <c r="R61" s="118"/>
      <c r="S61" s="118"/>
      <c r="T61" s="118"/>
      <c r="U61" s="118"/>
      <c r="V61" s="118"/>
      <c r="W61" s="118"/>
      <c r="X61" s="118"/>
      <c r="Y61" s="118"/>
      <c r="Z61" s="119"/>
    </row>
    <row r="62" spans="1:26" ht="20.100000000000001" customHeight="1" x14ac:dyDescent="0.15">
      <c r="A62" s="101"/>
      <c r="B62" s="101"/>
      <c r="C62" s="116"/>
      <c r="D62" s="148" t="s">
        <v>68</v>
      </c>
      <c r="E62" s="148"/>
      <c r="F62" s="148"/>
      <c r="G62" s="148"/>
      <c r="H62" s="148"/>
      <c r="I62" s="148"/>
      <c r="J62" s="148"/>
      <c r="K62" s="148"/>
      <c r="L62" s="148"/>
      <c r="M62" s="148"/>
      <c r="N62" s="148"/>
      <c r="O62" s="148"/>
      <c r="P62" s="148"/>
      <c r="Q62" s="148"/>
      <c r="R62" s="148"/>
      <c r="S62" s="148"/>
      <c r="T62" s="148"/>
      <c r="U62" s="148"/>
      <c r="V62" s="148"/>
      <c r="W62" s="148"/>
      <c r="X62" s="148"/>
      <c r="Y62" s="148"/>
      <c r="Z62" s="125"/>
    </row>
    <row r="63" spans="1:26" ht="20.100000000000001" customHeight="1" x14ac:dyDescent="0.15">
      <c r="A63" s="101">
        <f>IFERROR(IF(AND($I63&lt;&gt;"しない", $I63&lt;&gt;"する"),1001,0),3)</f>
        <v>1001</v>
      </c>
      <c r="B63" s="101"/>
      <c r="C63" s="120"/>
      <c r="D63" s="121">
        <v>1</v>
      </c>
      <c r="E63" s="126" t="s">
        <v>12</v>
      </c>
      <c r="F63" s="126"/>
      <c r="G63" s="126"/>
      <c r="H63" s="126"/>
      <c r="I63" s="13"/>
      <c r="J63" s="13"/>
      <c r="K63" s="13"/>
      <c r="L63" s="13"/>
      <c r="M63" s="13"/>
      <c r="N63" s="126"/>
      <c r="O63" s="126"/>
      <c r="P63" s="126"/>
      <c r="Q63" s="126"/>
      <c r="R63" s="126"/>
      <c r="S63" s="126"/>
      <c r="T63" s="126"/>
      <c r="U63" s="126"/>
      <c r="V63" s="126"/>
      <c r="W63" s="126"/>
      <c r="X63" s="126"/>
      <c r="Y63" s="126"/>
      <c r="Z63" s="125"/>
    </row>
    <row r="64" spans="1:26" ht="20.100000000000001" customHeight="1" x14ac:dyDescent="0.15">
      <c r="A64" s="101"/>
      <c r="B64" s="101"/>
      <c r="C64" s="120"/>
      <c r="D64" s="126"/>
      <c r="E64" s="126"/>
      <c r="F64" s="126"/>
      <c r="G64" s="126"/>
      <c r="H64" s="126"/>
      <c r="I64" s="132"/>
      <c r="J64" s="128" t="s">
        <v>71</v>
      </c>
      <c r="K64" s="127"/>
      <c r="L64" s="127"/>
      <c r="M64" s="127"/>
      <c r="N64" s="127"/>
      <c r="O64" s="127"/>
      <c r="P64" s="127"/>
      <c r="Q64" s="127"/>
      <c r="R64" s="127"/>
      <c r="S64" s="127"/>
      <c r="T64" s="127"/>
      <c r="U64" s="127"/>
      <c r="V64" s="127"/>
      <c r="W64" s="127"/>
      <c r="X64" s="127"/>
      <c r="Y64" s="127"/>
      <c r="Z64" s="125"/>
    </row>
    <row r="65" spans="1:26" ht="20.100000000000001" hidden="1" customHeight="1" x14ac:dyDescent="0.15">
      <c r="A65" s="101"/>
      <c r="B65" s="101"/>
      <c r="C65" s="120"/>
      <c r="D65" s="126"/>
      <c r="E65" s="126"/>
      <c r="F65" s="126"/>
      <c r="G65" s="126"/>
      <c r="H65" s="126"/>
      <c r="I65" s="132"/>
      <c r="J65" s="127"/>
      <c r="K65" s="127"/>
      <c r="L65" s="127"/>
      <c r="M65" s="127"/>
      <c r="N65" s="127"/>
      <c r="O65" s="127"/>
      <c r="P65" s="127"/>
      <c r="Q65" s="127"/>
      <c r="R65" s="127"/>
      <c r="S65" s="127"/>
      <c r="T65" s="127"/>
      <c r="U65" s="127"/>
      <c r="V65" s="127"/>
      <c r="W65" s="127"/>
      <c r="X65" s="127"/>
      <c r="Y65" s="127"/>
      <c r="Z65" s="125"/>
    </row>
    <row r="66" spans="1:26" ht="20.100000000000001" hidden="1" customHeight="1" x14ac:dyDescent="0.15">
      <c r="A66" s="101"/>
      <c r="B66" s="101"/>
      <c r="C66" s="120"/>
      <c r="D66" s="126"/>
      <c r="E66" s="126"/>
      <c r="F66" s="126"/>
      <c r="G66" s="126"/>
      <c r="H66" s="126"/>
      <c r="I66" s="132"/>
      <c r="J66" s="127"/>
      <c r="K66" s="127"/>
      <c r="L66" s="127"/>
      <c r="M66" s="127"/>
      <c r="N66" s="127"/>
      <c r="O66" s="127"/>
      <c r="P66" s="127"/>
      <c r="Q66" s="127"/>
      <c r="R66" s="127"/>
      <c r="S66" s="127"/>
      <c r="T66" s="127"/>
      <c r="U66" s="127"/>
      <c r="V66" s="127"/>
      <c r="W66" s="127"/>
      <c r="X66" s="127"/>
      <c r="Y66" s="127"/>
      <c r="Z66" s="125"/>
    </row>
    <row r="67" spans="1:26" ht="20.100000000000001" hidden="1" customHeight="1" x14ac:dyDescent="0.15">
      <c r="A67" s="101"/>
      <c r="B67" s="101"/>
      <c r="C67" s="120"/>
      <c r="D67" s="126"/>
      <c r="E67" s="126"/>
      <c r="F67" s="126"/>
      <c r="G67" s="126"/>
      <c r="H67" s="126"/>
      <c r="I67" s="132"/>
      <c r="J67" s="127"/>
      <c r="K67" s="127"/>
      <c r="L67" s="127"/>
      <c r="M67" s="127"/>
      <c r="N67" s="127"/>
      <c r="O67" s="127"/>
      <c r="P67" s="127"/>
      <c r="Q67" s="127"/>
      <c r="R67" s="127"/>
      <c r="S67" s="127"/>
      <c r="T67" s="127"/>
      <c r="U67" s="127"/>
      <c r="V67" s="127"/>
      <c r="W67" s="127"/>
      <c r="X67" s="127"/>
      <c r="Y67" s="127"/>
      <c r="Z67" s="125"/>
    </row>
    <row r="68" spans="1:26" ht="20.100000000000001" hidden="1" customHeight="1" x14ac:dyDescent="0.15">
      <c r="A68" s="101"/>
      <c r="B68" s="101"/>
      <c r="C68" s="120"/>
      <c r="D68" s="126"/>
      <c r="E68" s="126"/>
      <c r="F68" s="126"/>
      <c r="G68" s="126"/>
      <c r="H68" s="126"/>
      <c r="I68" s="132"/>
      <c r="J68" s="127"/>
      <c r="K68" s="127"/>
      <c r="L68" s="127"/>
      <c r="M68" s="127"/>
      <c r="N68" s="127"/>
      <c r="O68" s="127"/>
      <c r="P68" s="127"/>
      <c r="Q68" s="127"/>
      <c r="R68" s="127"/>
      <c r="S68" s="127"/>
      <c r="T68" s="127"/>
      <c r="U68" s="127"/>
      <c r="V68" s="127"/>
      <c r="W68" s="127"/>
      <c r="X68" s="127"/>
      <c r="Y68" s="127"/>
      <c r="Z68" s="125"/>
    </row>
    <row r="69" spans="1:26" ht="20.100000000000001" customHeight="1" x14ac:dyDescent="0.15">
      <c r="A69" s="101">
        <f>IFERROR(IF(OR(AND($I63="する",TRIM($I69)=""),AND($I63="しない",NOT(ISBLANK($I69)))),1001,0),3)</f>
        <v>0</v>
      </c>
      <c r="B69" s="101"/>
      <c r="C69" s="120"/>
      <c r="D69" s="121">
        <v>2</v>
      </c>
      <c r="E69" s="96" t="s">
        <v>0</v>
      </c>
      <c r="I69" s="36"/>
      <c r="J69" s="37"/>
      <c r="K69" s="37"/>
      <c r="L69" s="37"/>
      <c r="M69" s="37"/>
      <c r="N69" s="126"/>
      <c r="O69" s="126"/>
      <c r="P69" s="126"/>
      <c r="Q69" s="126"/>
      <c r="R69" s="126"/>
      <c r="S69" s="126"/>
      <c r="T69" s="126"/>
      <c r="U69" s="126"/>
      <c r="V69" s="126"/>
      <c r="W69" s="126"/>
      <c r="X69" s="126"/>
      <c r="Y69" s="126"/>
      <c r="Z69" s="125"/>
    </row>
    <row r="70" spans="1:26" ht="20.100000000000001" customHeight="1" x14ac:dyDescent="0.15">
      <c r="A70" s="101"/>
      <c r="B70" s="101"/>
      <c r="C70" s="120"/>
      <c r="D70" s="121"/>
      <c r="E70" s="126"/>
      <c r="F70" s="126"/>
      <c r="G70" s="126"/>
      <c r="H70" s="126"/>
      <c r="I70" s="123"/>
      <c r="J70" s="128" t="s">
        <v>185</v>
      </c>
      <c r="K70" s="127"/>
      <c r="L70" s="127"/>
      <c r="M70" s="127"/>
      <c r="N70" s="127"/>
      <c r="O70" s="127"/>
      <c r="P70" s="127"/>
      <c r="Q70" s="127"/>
      <c r="R70" s="127"/>
      <c r="S70" s="127"/>
      <c r="T70" s="127"/>
      <c r="U70" s="127"/>
      <c r="V70" s="127"/>
      <c r="W70" s="127"/>
      <c r="X70" s="127"/>
      <c r="Y70" s="127"/>
      <c r="Z70" s="125"/>
    </row>
    <row r="71" spans="1:26" ht="20.100000000000001" customHeight="1" x14ac:dyDescent="0.15">
      <c r="A71" s="101">
        <f>IFERROR(IF(OR(AND($I63="する",AND($I71&lt;&gt;"", OR(ISERROR(FIND("@"&amp;LEFT($I71,3)&amp;"@", 都道府県3))=FALSE, ISERROR(FIND("@"&amp;LEFT($I71,4)&amp;"@",都道府県4))=FALSE))=FALSE),AND($I63="しない",NOT(ISBLANK($I71)))),1001,0),3)</f>
        <v>0</v>
      </c>
      <c r="B71" s="101"/>
      <c r="C71" s="120"/>
      <c r="D71" s="121">
        <v>3</v>
      </c>
      <c r="E71" s="96" t="s">
        <v>123</v>
      </c>
      <c r="I71" s="14"/>
      <c r="J71" s="14"/>
      <c r="K71" s="14"/>
      <c r="L71" s="14"/>
      <c r="M71" s="14"/>
      <c r="N71" s="14"/>
      <c r="O71" s="14"/>
      <c r="P71" s="14"/>
      <c r="Q71" s="15"/>
      <c r="R71" s="14"/>
      <c r="S71" s="14"/>
      <c r="T71" s="14"/>
      <c r="U71" s="14"/>
      <c r="V71" s="14"/>
      <c r="W71" s="14"/>
      <c r="X71" s="14"/>
      <c r="Y71" s="14"/>
      <c r="Z71" s="125"/>
    </row>
    <row r="72" spans="1:26" ht="20.100000000000001" customHeight="1" x14ac:dyDescent="0.15">
      <c r="A72" s="101"/>
      <c r="B72" s="101"/>
      <c r="C72" s="120"/>
      <c r="D72" s="121"/>
      <c r="E72" s="126"/>
      <c r="F72" s="126"/>
      <c r="G72" s="126"/>
      <c r="H72" s="126"/>
      <c r="I72" s="123"/>
      <c r="J72" s="128" t="s">
        <v>9</v>
      </c>
      <c r="K72" s="127"/>
      <c r="L72" s="127"/>
      <c r="M72" s="127"/>
      <c r="N72" s="127"/>
      <c r="O72" s="127"/>
      <c r="P72" s="127"/>
      <c r="Q72" s="127"/>
      <c r="R72" s="127"/>
      <c r="S72" s="127"/>
      <c r="T72" s="127"/>
      <c r="U72" s="127"/>
      <c r="V72" s="127"/>
      <c r="W72" s="127"/>
      <c r="X72" s="127"/>
      <c r="Y72" s="127"/>
      <c r="Z72" s="125"/>
    </row>
    <row r="73" spans="1:26" ht="20.100000000000001" customHeight="1" x14ac:dyDescent="0.15">
      <c r="A73" s="101">
        <f>IFERROR(IF(OR(AND($I63="する",TRIM($I73)=""),AND($I63="しない",NOT(ISBLANK($I73)))),1001,0),3)</f>
        <v>0</v>
      </c>
      <c r="B73" s="101"/>
      <c r="C73" s="120"/>
      <c r="D73" s="121">
        <v>4</v>
      </c>
      <c r="E73" s="96" t="s">
        <v>164</v>
      </c>
      <c r="I73" s="13"/>
      <c r="J73" s="13"/>
      <c r="K73" s="13"/>
      <c r="L73" s="13"/>
      <c r="M73" s="13"/>
      <c r="N73" s="13"/>
      <c r="O73" s="13"/>
      <c r="P73" s="13"/>
      <c r="Q73" s="16"/>
      <c r="R73" s="13"/>
      <c r="S73" s="13"/>
      <c r="T73" s="13"/>
      <c r="U73" s="13"/>
      <c r="V73" s="13"/>
      <c r="W73" s="13"/>
      <c r="X73" s="13"/>
      <c r="Y73" s="13"/>
      <c r="Z73" s="125"/>
    </row>
    <row r="74" spans="1:26" ht="45" customHeight="1" x14ac:dyDescent="0.15">
      <c r="A74" s="101"/>
      <c r="B74" s="101"/>
      <c r="C74" s="129"/>
      <c r="D74" s="126"/>
      <c r="I74" s="123"/>
      <c r="J74" s="149" t="s">
        <v>569</v>
      </c>
      <c r="K74" s="149"/>
      <c r="L74" s="149"/>
      <c r="M74" s="149"/>
      <c r="N74" s="149"/>
      <c r="O74" s="149"/>
      <c r="P74" s="149"/>
      <c r="Q74" s="149"/>
      <c r="R74" s="149"/>
      <c r="S74" s="149"/>
      <c r="T74" s="149"/>
      <c r="U74" s="149"/>
      <c r="V74" s="149"/>
      <c r="W74" s="149"/>
      <c r="X74" s="149"/>
      <c r="Y74" s="149"/>
      <c r="Z74" s="125"/>
    </row>
    <row r="75" spans="1:26" ht="20.100000000000001" customHeight="1" x14ac:dyDescent="0.15">
      <c r="A75" s="101">
        <f>IFERROR(IF(OR(AND($I63="する",TRIM($I75)=""),AND($I63="しない",NOT(ISBLANK($I75)))),1001,0),3)</f>
        <v>0</v>
      </c>
      <c r="B75" s="101"/>
      <c r="C75" s="120"/>
      <c r="D75" s="121">
        <v>5</v>
      </c>
      <c r="E75" s="96" t="s">
        <v>1</v>
      </c>
      <c r="I75" s="13"/>
      <c r="J75" s="13"/>
      <c r="K75" s="13"/>
      <c r="L75" s="13"/>
      <c r="M75" s="13"/>
      <c r="N75" s="13"/>
      <c r="O75" s="13"/>
      <c r="P75" s="13"/>
      <c r="Q75" s="13"/>
      <c r="R75" s="13"/>
      <c r="S75" s="13"/>
      <c r="T75" s="13"/>
      <c r="U75" s="13"/>
      <c r="V75" s="13"/>
      <c r="W75" s="13"/>
      <c r="X75" s="13"/>
      <c r="Y75" s="13"/>
      <c r="Z75" s="125"/>
    </row>
    <row r="76" spans="1:26" ht="30" customHeight="1" x14ac:dyDescent="0.15">
      <c r="A76" s="101"/>
      <c r="B76" s="101"/>
      <c r="C76" s="129"/>
      <c r="D76" s="126"/>
      <c r="E76" s="126"/>
      <c r="F76" s="126"/>
      <c r="G76" s="126"/>
      <c r="H76" s="126"/>
      <c r="I76" s="123"/>
      <c r="J76" s="149" t="s">
        <v>323</v>
      </c>
      <c r="K76" s="149"/>
      <c r="L76" s="149"/>
      <c r="M76" s="149"/>
      <c r="N76" s="149"/>
      <c r="O76" s="149"/>
      <c r="P76" s="149"/>
      <c r="Q76" s="149"/>
      <c r="R76" s="149"/>
      <c r="S76" s="149"/>
      <c r="T76" s="149"/>
      <c r="U76" s="149"/>
      <c r="V76" s="149"/>
      <c r="W76" s="149"/>
      <c r="X76" s="149"/>
      <c r="Y76" s="149"/>
      <c r="Z76" s="125"/>
    </row>
    <row r="77" spans="1:26" ht="20.100000000000001" customHeight="1" x14ac:dyDescent="0.15">
      <c r="A77" s="101">
        <f>IFERROR(IF(OR(AND($I63="する",TRIM($I77)=""),AND($I63="しない",NOT(ISBLANK($I77)))),1001,0),3)</f>
        <v>0</v>
      </c>
      <c r="B77" s="101"/>
      <c r="C77" s="120"/>
      <c r="D77" s="121">
        <v>6</v>
      </c>
      <c r="E77" s="96" t="s">
        <v>159</v>
      </c>
      <c r="I77" s="13"/>
      <c r="J77" s="13"/>
      <c r="K77" s="13"/>
      <c r="L77" s="13"/>
      <c r="M77" s="13"/>
      <c r="N77" s="13"/>
      <c r="O77" s="13"/>
      <c r="P77" s="13"/>
      <c r="Q77" s="13"/>
      <c r="R77" s="13"/>
      <c r="S77" s="13"/>
      <c r="T77" s="13"/>
      <c r="U77" s="13"/>
      <c r="V77" s="13"/>
      <c r="W77" s="13"/>
      <c r="X77" s="13"/>
      <c r="Y77" s="13"/>
      <c r="Z77" s="125"/>
    </row>
    <row r="78" spans="1:26" ht="20.100000000000001" customHeight="1" x14ac:dyDescent="0.15">
      <c r="A78" s="101"/>
      <c r="B78" s="101"/>
      <c r="C78" s="129"/>
      <c r="D78" s="126"/>
      <c r="E78" s="126"/>
      <c r="F78" s="126"/>
      <c r="G78" s="126"/>
      <c r="H78" s="126"/>
      <c r="I78" s="123"/>
      <c r="J78" s="138" t="s">
        <v>173</v>
      </c>
      <c r="K78" s="127"/>
      <c r="L78" s="127"/>
      <c r="M78" s="127"/>
      <c r="N78" s="127"/>
      <c r="O78" s="127"/>
      <c r="P78" s="127"/>
      <c r="Q78" s="127"/>
      <c r="R78" s="127"/>
      <c r="S78" s="127"/>
      <c r="T78" s="127"/>
      <c r="U78" s="127"/>
      <c r="V78" s="127"/>
      <c r="W78" s="127"/>
      <c r="X78" s="127"/>
      <c r="Y78" s="127"/>
      <c r="Z78" s="125"/>
    </row>
    <row r="79" spans="1:26" ht="20.100000000000001" customHeight="1" x14ac:dyDescent="0.15">
      <c r="A79" s="101">
        <f>IFERROR(IF(OR(AND($I63="する",OR(TRIM($I79)="", NOT(OR(IFERROR(SEARCH(" ",$I79),0)&gt;0, IFERROR(SEARCH("　",$I79),0)&gt;0)))),AND($I63="しない",NOT(ISBLANK($I79)))),1001,0),3)</f>
        <v>0</v>
      </c>
      <c r="B79" s="101"/>
      <c r="C79" s="120"/>
      <c r="D79" s="121">
        <v>7</v>
      </c>
      <c r="E79" s="96" t="s">
        <v>160</v>
      </c>
      <c r="I79" s="13"/>
      <c r="J79" s="13"/>
      <c r="K79" s="13"/>
      <c r="L79" s="13"/>
      <c r="M79" s="13"/>
      <c r="N79" s="13"/>
      <c r="O79" s="13"/>
      <c r="P79" s="13"/>
      <c r="Q79" s="13"/>
      <c r="R79" s="13"/>
      <c r="S79" s="13"/>
      <c r="T79" s="13"/>
      <c r="U79" s="13"/>
      <c r="V79" s="13"/>
      <c r="W79" s="13"/>
      <c r="X79" s="13"/>
      <c r="Y79" s="13"/>
      <c r="Z79" s="125"/>
    </row>
    <row r="80" spans="1:26" ht="20.100000000000001" customHeight="1" x14ac:dyDescent="0.15">
      <c r="A80" s="101"/>
      <c r="B80" s="101"/>
      <c r="C80" s="129"/>
      <c r="D80" s="126"/>
      <c r="E80" s="150" t="s">
        <v>166</v>
      </c>
      <c r="F80" s="126"/>
      <c r="G80" s="126"/>
      <c r="H80" s="126"/>
      <c r="I80" s="132"/>
      <c r="J80" s="128" t="s">
        <v>161</v>
      </c>
      <c r="K80" s="128"/>
      <c r="L80" s="128"/>
      <c r="M80" s="128"/>
      <c r="N80" s="128"/>
      <c r="O80" s="128"/>
      <c r="P80" s="128"/>
      <c r="Q80" s="128"/>
      <c r="R80" s="128"/>
      <c r="S80" s="128"/>
      <c r="T80" s="128"/>
      <c r="U80" s="128"/>
      <c r="V80" s="128"/>
      <c r="W80" s="128"/>
      <c r="X80" s="128"/>
      <c r="Y80" s="128"/>
      <c r="Z80" s="125"/>
    </row>
    <row r="81" spans="1:27" ht="20.100000000000001" customHeight="1" x14ac:dyDescent="0.15">
      <c r="A81" s="101">
        <f>IFERROR(IF(OR(AND($I63="する",OR(TRIM($I81)="", NOT(OR(IFERROR(SEARCH(" ",$I81),0)&gt;0, IFERROR(SEARCH("　",$I81),0)&gt;0)))),AND($I63="しない",NOT(ISBLANK($I81)))),1001,0),3)</f>
        <v>0</v>
      </c>
      <c r="B81" s="101"/>
      <c r="C81" s="120"/>
      <c r="D81" s="121">
        <v>8</v>
      </c>
      <c r="E81" s="96" t="s">
        <v>160</v>
      </c>
      <c r="I81" s="13"/>
      <c r="J81" s="13"/>
      <c r="K81" s="13"/>
      <c r="L81" s="13"/>
      <c r="M81" s="13"/>
      <c r="N81" s="13"/>
      <c r="O81" s="13"/>
      <c r="P81" s="13"/>
      <c r="Q81" s="13"/>
      <c r="R81" s="13"/>
      <c r="S81" s="13"/>
      <c r="T81" s="13"/>
      <c r="U81" s="13"/>
      <c r="V81" s="13"/>
      <c r="W81" s="13"/>
      <c r="X81" s="13"/>
      <c r="Y81" s="13"/>
      <c r="Z81" s="125"/>
    </row>
    <row r="82" spans="1:27" ht="20.100000000000001" customHeight="1" x14ac:dyDescent="0.15">
      <c r="A82" s="101"/>
      <c r="B82" s="101"/>
      <c r="C82" s="129"/>
      <c r="D82" s="126"/>
      <c r="E82" s="126"/>
      <c r="F82" s="126"/>
      <c r="G82" s="126"/>
      <c r="H82" s="126"/>
      <c r="I82" s="132"/>
      <c r="J82" s="128" t="s">
        <v>5</v>
      </c>
      <c r="K82" s="128"/>
      <c r="L82" s="128"/>
      <c r="M82" s="128"/>
      <c r="N82" s="128"/>
      <c r="O82" s="128"/>
      <c r="P82" s="128"/>
      <c r="Q82" s="128"/>
      <c r="R82" s="128"/>
      <c r="S82" s="128"/>
      <c r="T82" s="128"/>
      <c r="U82" s="128"/>
      <c r="V82" s="128"/>
      <c r="W82" s="128"/>
      <c r="X82" s="128"/>
      <c r="Y82" s="128"/>
      <c r="Z82" s="125"/>
    </row>
    <row r="83" spans="1:27" ht="20.100000000000001" customHeight="1" x14ac:dyDescent="0.15">
      <c r="A83" s="101">
        <f>IFERROR(IF(OR(AND($I63="する",NOT(AND(TRIM($I83)&lt;&gt;"",ISNUMBER(VALUE(SUBSTITUTE($I83,"-",""))),IFERROR(SEARCH("-",$I83),0)&gt;0))), AND($I63="しない",NOT(ISBLANK($I83)))),1001,0),3)</f>
        <v>0</v>
      </c>
      <c r="B83" s="101"/>
      <c r="C83" s="120"/>
      <c r="D83" s="121">
        <v>9</v>
      </c>
      <c r="E83" s="96" t="s">
        <v>3</v>
      </c>
      <c r="I83" s="13"/>
      <c r="J83" s="13"/>
      <c r="K83" s="13"/>
      <c r="L83" s="13"/>
      <c r="M83" s="13"/>
      <c r="O83" s="133" t="s">
        <v>117</v>
      </c>
      <c r="P83" s="1"/>
      <c r="Q83" s="96" t="s">
        <v>118</v>
      </c>
      <c r="Y83" s="127"/>
      <c r="Z83" s="125"/>
    </row>
    <row r="84" spans="1:27" ht="20.100000000000001" customHeight="1" x14ac:dyDescent="0.15">
      <c r="A84" s="101">
        <f>IFERROR(IF(AND($I63="しない",NOT(ISBLANK($P83))),1001,0),3)</f>
        <v>0</v>
      </c>
      <c r="B84" s="101"/>
      <c r="C84" s="129"/>
      <c r="D84" s="126"/>
      <c r="E84" s="126"/>
      <c r="F84" s="126"/>
      <c r="G84" s="126"/>
      <c r="H84" s="126"/>
      <c r="I84" s="123"/>
      <c r="J84" s="128" t="s">
        <v>396</v>
      </c>
      <c r="K84" s="127"/>
      <c r="L84" s="127"/>
      <c r="M84" s="127"/>
      <c r="N84" s="127"/>
      <c r="O84" s="127"/>
      <c r="P84" s="127"/>
      <c r="Q84" s="127"/>
      <c r="R84" s="127"/>
      <c r="S84" s="127"/>
      <c r="T84" s="127"/>
      <c r="U84" s="127"/>
      <c r="V84" s="127"/>
      <c r="W84" s="127"/>
      <c r="X84" s="127"/>
      <c r="Y84" s="127"/>
      <c r="Z84" s="125"/>
    </row>
    <row r="85" spans="1:27" ht="20.100000000000001" customHeight="1" x14ac:dyDescent="0.15">
      <c r="A85" s="101">
        <f>IFERROR(IF(OR(AND($I63="する",NOT(AND(TRIM($I85)&lt;&gt;"",ISNUMBER(VALUE(SUBSTITUTE($I85,"-",""))),IFERROR(SEARCH("-",$I85),0)&gt;0))), AND($I63="しない",NOT(ISBLANK($I85)))),1001,0),3)</f>
        <v>0</v>
      </c>
      <c r="B85" s="101"/>
      <c r="C85" s="120"/>
      <c r="D85" s="121">
        <v>10</v>
      </c>
      <c r="E85" s="96" t="s">
        <v>4</v>
      </c>
      <c r="I85" s="13"/>
      <c r="J85" s="13"/>
      <c r="K85" s="13"/>
      <c r="L85" s="13"/>
      <c r="M85" s="13"/>
      <c r="N85" s="127"/>
      <c r="O85" s="127"/>
      <c r="P85" s="127"/>
      <c r="Q85" s="127"/>
      <c r="R85" s="127"/>
      <c r="S85" s="127"/>
      <c r="T85" s="127"/>
      <c r="U85" s="127"/>
      <c r="V85" s="127"/>
      <c r="W85" s="127"/>
      <c r="X85" s="127"/>
      <c r="Y85" s="127"/>
      <c r="Z85" s="125"/>
    </row>
    <row r="86" spans="1:27" ht="20.100000000000001" customHeight="1" x14ac:dyDescent="0.15">
      <c r="A86" s="101"/>
      <c r="B86" s="101"/>
      <c r="C86" s="129"/>
      <c r="D86" s="126"/>
      <c r="E86" s="126"/>
      <c r="F86" s="126"/>
      <c r="G86" s="126"/>
      <c r="H86" s="126"/>
      <c r="I86" s="123"/>
      <c r="J86" s="128" t="s">
        <v>415</v>
      </c>
      <c r="K86" s="127"/>
      <c r="L86" s="127"/>
      <c r="M86" s="127"/>
      <c r="N86" s="127"/>
      <c r="O86" s="127"/>
      <c r="P86" s="127"/>
      <c r="Q86" s="127"/>
      <c r="R86" s="127"/>
      <c r="S86" s="127"/>
      <c r="T86" s="127"/>
      <c r="U86" s="127"/>
      <c r="V86" s="127"/>
      <c r="W86" s="127"/>
      <c r="X86" s="127"/>
      <c r="Y86" s="127"/>
      <c r="Z86" s="125"/>
    </row>
    <row r="87" spans="1:27" ht="20.100000000000001" customHeight="1" x14ac:dyDescent="0.15">
      <c r="A87" s="101">
        <f>IFERROR(IF(OR(AND($I63="する",NOT(IFERROR(SEARCH("@",$I87),0)&gt;0)),AND($I63="しない",NOT(ISBLANK($I87)))),1001,0),3)</f>
        <v>0</v>
      </c>
      <c r="B87" s="101"/>
      <c r="C87" s="129"/>
      <c r="D87" s="121">
        <v>11</v>
      </c>
      <c r="E87" s="96" t="s">
        <v>124</v>
      </c>
      <c r="I87" s="13"/>
      <c r="J87" s="13"/>
      <c r="K87" s="13"/>
      <c r="L87" s="13"/>
      <c r="M87" s="13"/>
      <c r="N87" s="13"/>
      <c r="O87" s="13"/>
      <c r="P87" s="13"/>
      <c r="Q87" s="17"/>
      <c r="R87" s="13"/>
      <c r="S87" s="13"/>
      <c r="T87" s="13"/>
      <c r="U87" s="13"/>
      <c r="V87" s="13"/>
      <c r="W87" s="13"/>
      <c r="X87" s="13"/>
      <c r="Y87" s="13"/>
      <c r="Z87" s="125"/>
    </row>
    <row r="88" spans="1:27" ht="20.100000000000001" customHeight="1" x14ac:dyDescent="0.15">
      <c r="A88" s="101"/>
      <c r="B88" s="101"/>
      <c r="C88" s="129"/>
      <c r="D88" s="121"/>
      <c r="I88" s="123"/>
      <c r="J88" s="134" t="s">
        <v>183</v>
      </c>
      <c r="K88" s="151"/>
      <c r="L88" s="127"/>
      <c r="M88" s="127"/>
      <c r="N88" s="127"/>
      <c r="O88" s="127"/>
      <c r="P88" s="127"/>
      <c r="Q88" s="152"/>
      <c r="R88" s="127"/>
      <c r="S88" s="127"/>
      <c r="T88" s="127"/>
      <c r="U88" s="127"/>
      <c r="V88" s="127"/>
      <c r="W88" s="127"/>
      <c r="X88" s="127"/>
      <c r="Y88" s="127"/>
      <c r="Z88" s="126"/>
      <c r="AA88" s="137"/>
    </row>
    <row r="89" spans="1:27" ht="20.100000000000001" customHeight="1" x14ac:dyDescent="0.15">
      <c r="A89" s="101"/>
      <c r="B89" s="101"/>
      <c r="C89" s="140"/>
      <c r="D89" s="141"/>
      <c r="E89" s="141"/>
      <c r="F89" s="141"/>
      <c r="G89" s="141"/>
      <c r="H89" s="141"/>
      <c r="I89" s="153"/>
      <c r="J89" s="154"/>
      <c r="K89" s="155"/>
      <c r="L89" s="154"/>
      <c r="M89" s="154"/>
      <c r="N89" s="154"/>
      <c r="O89" s="154"/>
      <c r="P89" s="154"/>
      <c r="Q89" s="156"/>
      <c r="R89" s="154"/>
      <c r="S89" s="154"/>
      <c r="T89" s="154"/>
      <c r="U89" s="154"/>
      <c r="V89" s="154"/>
      <c r="W89" s="154"/>
      <c r="X89" s="154"/>
      <c r="Y89" s="154"/>
      <c r="Z89" s="141"/>
      <c r="AA89" s="137"/>
    </row>
    <row r="90" spans="1:27" ht="20.100000000000001" customHeight="1" x14ac:dyDescent="0.15">
      <c r="A90" s="101"/>
      <c r="B90" s="101"/>
      <c r="C90" s="126"/>
      <c r="D90" s="126"/>
      <c r="E90" s="126"/>
      <c r="F90" s="126"/>
      <c r="G90" s="126"/>
      <c r="H90" s="126"/>
      <c r="I90" s="145"/>
      <c r="J90" s="126"/>
      <c r="K90" s="157"/>
      <c r="L90" s="126"/>
      <c r="M90" s="126"/>
      <c r="N90" s="126"/>
      <c r="O90" s="126"/>
      <c r="P90" s="126"/>
      <c r="Q90" s="126"/>
      <c r="R90" s="126"/>
      <c r="S90" s="126"/>
      <c r="T90" s="126"/>
      <c r="U90" s="126"/>
      <c r="V90" s="126"/>
      <c r="W90" s="126"/>
      <c r="X90" s="126"/>
      <c r="Y90" s="126"/>
      <c r="Z90" s="126"/>
    </row>
    <row r="91" spans="1:27" ht="15.75" hidden="1" customHeight="1" x14ac:dyDescent="0.15">
      <c r="A91" s="101"/>
      <c r="B91" s="101"/>
      <c r="C91" s="126"/>
      <c r="D91" s="126"/>
      <c r="E91" s="126"/>
      <c r="F91" s="126"/>
      <c r="G91" s="126"/>
      <c r="H91" s="126"/>
      <c r="I91" s="145"/>
      <c r="J91" s="126"/>
      <c r="K91" s="157"/>
      <c r="L91" s="126"/>
      <c r="M91" s="126"/>
      <c r="N91" s="126"/>
      <c r="O91" s="126"/>
      <c r="P91" s="126"/>
      <c r="Q91" s="126"/>
      <c r="R91" s="126"/>
      <c r="S91" s="126"/>
      <c r="T91" s="126"/>
      <c r="U91" s="126"/>
      <c r="V91" s="126"/>
      <c r="W91" s="126"/>
      <c r="X91" s="126"/>
      <c r="Y91" s="126"/>
      <c r="Z91" s="126"/>
    </row>
    <row r="92" spans="1:27" ht="15.75" hidden="1" customHeight="1" x14ac:dyDescent="0.15">
      <c r="A92" s="101"/>
      <c r="B92" s="101"/>
      <c r="C92" s="126"/>
      <c r="D92" s="126"/>
      <c r="E92" s="126"/>
      <c r="F92" s="126"/>
      <c r="G92" s="126"/>
      <c r="H92" s="126"/>
      <c r="I92" s="145"/>
      <c r="J92" s="126"/>
      <c r="K92" s="157"/>
      <c r="L92" s="126"/>
      <c r="M92" s="126"/>
      <c r="N92" s="126"/>
      <c r="O92" s="126"/>
      <c r="P92" s="126"/>
      <c r="Q92" s="126"/>
      <c r="R92" s="126"/>
      <c r="S92" s="126"/>
      <c r="T92" s="126"/>
      <c r="U92" s="126"/>
      <c r="V92" s="126"/>
      <c r="W92" s="126"/>
      <c r="X92" s="126"/>
      <c r="Y92" s="126"/>
      <c r="Z92" s="126"/>
    </row>
    <row r="93" spans="1:27" ht="15.75" hidden="1" customHeight="1" x14ac:dyDescent="0.15">
      <c r="A93" s="101"/>
      <c r="B93" s="101"/>
      <c r="C93" s="126"/>
      <c r="D93" s="126"/>
      <c r="E93" s="126"/>
      <c r="F93" s="126"/>
      <c r="G93" s="126"/>
      <c r="H93" s="126"/>
      <c r="I93" s="145"/>
      <c r="J93" s="126"/>
      <c r="K93" s="157"/>
      <c r="L93" s="126"/>
      <c r="M93" s="126"/>
      <c r="N93" s="126"/>
      <c r="O93" s="126"/>
      <c r="P93" s="126"/>
      <c r="Q93" s="126"/>
      <c r="R93" s="126"/>
      <c r="S93" s="126"/>
      <c r="T93" s="126"/>
      <c r="U93" s="126"/>
      <c r="V93" s="126"/>
      <c r="W93" s="126"/>
      <c r="X93" s="126"/>
      <c r="Y93" s="126"/>
      <c r="Z93" s="126"/>
    </row>
    <row r="94" spans="1:27" ht="15.75" hidden="1" customHeight="1" x14ac:dyDescent="0.15">
      <c r="A94" s="101"/>
      <c r="B94" s="101"/>
      <c r="C94" s="126"/>
      <c r="D94" s="126"/>
      <c r="E94" s="126"/>
      <c r="F94" s="126"/>
      <c r="G94" s="126"/>
      <c r="H94" s="126"/>
      <c r="I94" s="145"/>
      <c r="J94" s="126"/>
      <c r="K94" s="157"/>
      <c r="L94" s="126"/>
      <c r="M94" s="126"/>
      <c r="N94" s="126"/>
      <c r="O94" s="126"/>
      <c r="P94" s="126"/>
      <c r="Q94" s="126"/>
      <c r="R94" s="126"/>
      <c r="S94" s="126"/>
      <c r="T94" s="126"/>
      <c r="U94" s="126"/>
      <c r="V94" s="126"/>
      <c r="W94" s="126"/>
      <c r="X94" s="126"/>
      <c r="Y94" s="126"/>
      <c r="Z94" s="126"/>
    </row>
    <row r="95" spans="1:27" ht="15.75" hidden="1" customHeight="1" x14ac:dyDescent="0.15">
      <c r="A95" s="101"/>
      <c r="B95" s="101"/>
      <c r="C95" s="126"/>
      <c r="D95" s="126"/>
      <c r="E95" s="126"/>
      <c r="F95" s="126"/>
      <c r="G95" s="126"/>
      <c r="H95" s="126"/>
      <c r="I95" s="145"/>
      <c r="J95" s="126"/>
      <c r="K95" s="157"/>
      <c r="L95" s="126"/>
      <c r="M95" s="126"/>
      <c r="N95" s="126"/>
      <c r="O95" s="126"/>
      <c r="P95" s="126"/>
      <c r="Q95" s="126"/>
      <c r="R95" s="126"/>
      <c r="S95" s="126"/>
      <c r="T95" s="126"/>
      <c r="U95" s="126"/>
      <c r="V95" s="126"/>
      <c r="W95" s="126"/>
      <c r="X95" s="126"/>
      <c r="Y95" s="126"/>
      <c r="Z95" s="126"/>
    </row>
    <row r="96" spans="1:27" ht="15.75" hidden="1" customHeight="1" x14ac:dyDescent="0.15">
      <c r="A96" s="101"/>
      <c r="B96" s="101"/>
      <c r="C96" s="126"/>
      <c r="D96" s="126"/>
      <c r="E96" s="126"/>
      <c r="F96" s="126"/>
      <c r="G96" s="126"/>
      <c r="H96" s="126"/>
      <c r="I96" s="145"/>
      <c r="J96" s="126"/>
      <c r="K96" s="157"/>
      <c r="L96" s="126"/>
      <c r="M96" s="126"/>
      <c r="N96" s="126"/>
      <c r="O96" s="126"/>
      <c r="P96" s="126"/>
      <c r="Q96" s="126"/>
      <c r="R96" s="126"/>
      <c r="S96" s="126"/>
      <c r="T96" s="126"/>
      <c r="U96" s="126"/>
      <c r="V96" s="126"/>
      <c r="W96" s="126"/>
      <c r="X96" s="126"/>
      <c r="Y96" s="126"/>
      <c r="Z96" s="126"/>
    </row>
    <row r="97" spans="1:26" ht="15.75" hidden="1" customHeight="1" x14ac:dyDescent="0.15">
      <c r="A97" s="101"/>
      <c r="B97" s="101"/>
      <c r="C97" s="126"/>
      <c r="D97" s="126"/>
      <c r="E97" s="126"/>
      <c r="F97" s="126"/>
      <c r="G97" s="126"/>
      <c r="H97" s="126"/>
      <c r="I97" s="145"/>
      <c r="J97" s="126"/>
      <c r="K97" s="157"/>
      <c r="L97" s="126"/>
      <c r="M97" s="126"/>
      <c r="N97" s="126"/>
      <c r="O97" s="126"/>
      <c r="P97" s="126"/>
      <c r="Q97" s="126"/>
      <c r="R97" s="126"/>
      <c r="S97" s="126"/>
      <c r="T97" s="126"/>
      <c r="U97" s="126"/>
      <c r="V97" s="126"/>
      <c r="W97" s="126"/>
      <c r="X97" s="126"/>
      <c r="Y97" s="126"/>
      <c r="Z97" s="126"/>
    </row>
    <row r="98" spans="1:26" ht="15.75" hidden="1" customHeight="1" x14ac:dyDescent="0.15">
      <c r="A98" s="101"/>
      <c r="B98" s="101"/>
      <c r="C98" s="126"/>
      <c r="D98" s="126"/>
      <c r="E98" s="126"/>
      <c r="F98" s="126"/>
      <c r="G98" s="126"/>
      <c r="H98" s="126"/>
      <c r="I98" s="145"/>
      <c r="J98" s="126"/>
      <c r="K98" s="157"/>
      <c r="L98" s="126"/>
      <c r="M98" s="126"/>
      <c r="N98" s="126"/>
      <c r="O98" s="126"/>
      <c r="P98" s="126"/>
      <c r="Q98" s="126"/>
      <c r="R98" s="126"/>
      <c r="S98" s="126"/>
      <c r="T98" s="126"/>
      <c r="U98" s="126"/>
      <c r="V98" s="126"/>
      <c r="W98" s="126"/>
      <c r="X98" s="126"/>
      <c r="Y98" s="126"/>
      <c r="Z98" s="126"/>
    </row>
    <row r="99" spans="1:26" ht="15.75" hidden="1" customHeight="1" x14ac:dyDescent="0.15">
      <c r="A99" s="101"/>
      <c r="B99" s="101"/>
      <c r="C99" s="126"/>
      <c r="D99" s="126"/>
      <c r="E99" s="126"/>
      <c r="F99" s="126"/>
      <c r="G99" s="126"/>
      <c r="H99" s="126"/>
      <c r="I99" s="145"/>
      <c r="J99" s="126"/>
      <c r="K99" s="157"/>
      <c r="L99" s="126"/>
      <c r="M99" s="126"/>
      <c r="N99" s="126"/>
      <c r="O99" s="126"/>
      <c r="P99" s="126"/>
      <c r="Q99" s="126"/>
      <c r="R99" s="126"/>
      <c r="S99" s="126"/>
      <c r="T99" s="126"/>
      <c r="U99" s="126"/>
      <c r="V99" s="126"/>
      <c r="W99" s="126"/>
      <c r="X99" s="126"/>
      <c r="Y99" s="126"/>
      <c r="Z99" s="126"/>
    </row>
    <row r="100" spans="1:26" ht="15.75" hidden="1" customHeight="1" x14ac:dyDescent="0.15">
      <c r="A100" s="101"/>
      <c r="B100" s="101"/>
      <c r="C100" s="126"/>
      <c r="D100" s="126"/>
      <c r="E100" s="126"/>
      <c r="F100" s="126"/>
      <c r="G100" s="126"/>
      <c r="H100" s="126"/>
      <c r="I100" s="145"/>
      <c r="J100" s="126"/>
      <c r="K100" s="157"/>
      <c r="L100" s="126"/>
      <c r="M100" s="126"/>
      <c r="N100" s="126"/>
      <c r="O100" s="126"/>
      <c r="P100" s="126"/>
      <c r="Q100" s="126"/>
      <c r="R100" s="126"/>
      <c r="S100" s="126"/>
      <c r="T100" s="126"/>
      <c r="U100" s="126"/>
      <c r="V100" s="126"/>
      <c r="W100" s="126"/>
      <c r="X100" s="126"/>
      <c r="Y100" s="126"/>
      <c r="Z100" s="126"/>
    </row>
    <row r="101" spans="1:26" ht="15.75" hidden="1" customHeight="1" x14ac:dyDescent="0.15">
      <c r="A101" s="101"/>
      <c r="B101" s="101"/>
      <c r="C101" s="126"/>
      <c r="D101" s="126"/>
      <c r="E101" s="126"/>
      <c r="F101" s="126"/>
      <c r="G101" s="126"/>
      <c r="H101" s="126"/>
      <c r="I101" s="145"/>
      <c r="J101" s="126"/>
      <c r="K101" s="157"/>
      <c r="L101" s="126"/>
      <c r="M101" s="126"/>
      <c r="N101" s="126"/>
      <c r="O101" s="126"/>
      <c r="P101" s="126"/>
      <c r="Q101" s="126"/>
      <c r="R101" s="126"/>
      <c r="S101" s="126"/>
      <c r="T101" s="126"/>
      <c r="U101" s="126"/>
      <c r="V101" s="126"/>
      <c r="W101" s="126"/>
      <c r="X101" s="126"/>
      <c r="Y101" s="126"/>
      <c r="Z101" s="126"/>
    </row>
    <row r="102" spans="1:26" ht="15.75" hidden="1" customHeight="1" x14ac:dyDescent="0.15">
      <c r="A102" s="101"/>
      <c r="B102" s="101"/>
      <c r="C102" s="126"/>
      <c r="D102" s="126"/>
      <c r="E102" s="126"/>
      <c r="F102" s="126"/>
      <c r="G102" s="126"/>
      <c r="H102" s="126"/>
      <c r="I102" s="145"/>
      <c r="J102" s="126"/>
      <c r="K102" s="157"/>
      <c r="L102" s="126"/>
      <c r="M102" s="126"/>
      <c r="N102" s="126"/>
      <c r="O102" s="126"/>
      <c r="P102" s="126"/>
      <c r="Q102" s="126"/>
      <c r="R102" s="126"/>
      <c r="S102" s="126"/>
      <c r="T102" s="126"/>
      <c r="U102" s="126"/>
      <c r="V102" s="126"/>
      <c r="W102" s="126"/>
      <c r="X102" s="126"/>
      <c r="Y102" s="126"/>
      <c r="Z102" s="126"/>
    </row>
    <row r="103" spans="1:26" ht="15.75" hidden="1" customHeight="1" x14ac:dyDescent="0.15">
      <c r="A103" s="101"/>
      <c r="B103" s="101"/>
      <c r="C103" s="126"/>
      <c r="D103" s="126"/>
      <c r="E103" s="126"/>
      <c r="F103" s="126"/>
      <c r="G103" s="126"/>
      <c r="H103" s="126"/>
      <c r="I103" s="145"/>
      <c r="J103" s="126"/>
      <c r="K103" s="157"/>
      <c r="L103" s="126"/>
      <c r="M103" s="126"/>
      <c r="N103" s="126"/>
      <c r="O103" s="126"/>
      <c r="P103" s="126"/>
      <c r="Q103" s="126"/>
      <c r="R103" s="126"/>
      <c r="S103" s="126"/>
      <c r="T103" s="126"/>
      <c r="U103" s="126"/>
      <c r="V103" s="126"/>
      <c r="W103" s="126"/>
      <c r="X103" s="126"/>
      <c r="Y103" s="126"/>
      <c r="Z103" s="126"/>
    </row>
    <row r="104" spans="1:26" ht="15.75" hidden="1" customHeight="1" x14ac:dyDescent="0.15">
      <c r="A104" s="101"/>
      <c r="B104" s="101"/>
      <c r="C104" s="126"/>
      <c r="D104" s="126"/>
      <c r="E104" s="126"/>
      <c r="F104" s="126"/>
      <c r="G104" s="126"/>
      <c r="H104" s="126"/>
      <c r="I104" s="145"/>
      <c r="J104" s="126"/>
      <c r="K104" s="157"/>
      <c r="L104" s="126"/>
      <c r="M104" s="126"/>
      <c r="N104" s="126"/>
      <c r="O104" s="126"/>
      <c r="P104" s="126"/>
      <c r="Q104" s="126"/>
      <c r="R104" s="126"/>
      <c r="S104" s="126"/>
      <c r="T104" s="126"/>
      <c r="U104" s="126"/>
      <c r="V104" s="126"/>
      <c r="W104" s="126"/>
      <c r="X104" s="126"/>
      <c r="Y104" s="126"/>
      <c r="Z104" s="126"/>
    </row>
    <row r="105" spans="1:26" ht="15.75" hidden="1" customHeight="1" x14ac:dyDescent="0.15">
      <c r="A105" s="101"/>
      <c r="B105" s="101"/>
      <c r="C105" s="126"/>
      <c r="D105" s="126"/>
      <c r="E105" s="126"/>
      <c r="F105" s="126"/>
      <c r="G105" s="126"/>
      <c r="H105" s="126"/>
      <c r="I105" s="145"/>
      <c r="J105" s="126"/>
      <c r="K105" s="157"/>
      <c r="L105" s="126"/>
      <c r="M105" s="126"/>
      <c r="N105" s="126"/>
      <c r="O105" s="126"/>
      <c r="P105" s="126"/>
      <c r="Q105" s="126"/>
      <c r="R105" s="126"/>
      <c r="S105" s="126"/>
      <c r="T105" s="126"/>
      <c r="U105" s="126"/>
      <c r="V105" s="126"/>
      <c r="W105" s="126"/>
      <c r="X105" s="126"/>
      <c r="Y105" s="126"/>
      <c r="Z105" s="126"/>
    </row>
    <row r="106" spans="1:26" ht="15.75" hidden="1" customHeight="1" x14ac:dyDescent="0.15">
      <c r="A106" s="101"/>
      <c r="B106" s="101"/>
      <c r="C106" s="126"/>
      <c r="D106" s="126"/>
      <c r="E106" s="126"/>
      <c r="F106" s="126"/>
      <c r="G106" s="126"/>
      <c r="H106" s="126"/>
      <c r="I106" s="145"/>
      <c r="J106" s="126"/>
      <c r="K106" s="157"/>
      <c r="L106" s="126"/>
      <c r="M106" s="126"/>
      <c r="N106" s="126"/>
      <c r="O106" s="126"/>
      <c r="P106" s="126"/>
      <c r="Q106" s="126"/>
      <c r="R106" s="126"/>
      <c r="S106" s="126"/>
      <c r="T106" s="126"/>
      <c r="U106" s="126"/>
      <c r="V106" s="126"/>
      <c r="W106" s="126"/>
      <c r="X106" s="126"/>
      <c r="Y106" s="126"/>
      <c r="Z106" s="126"/>
    </row>
    <row r="107" spans="1:26" ht="15.75" hidden="1" customHeight="1" x14ac:dyDescent="0.15">
      <c r="A107" s="101"/>
      <c r="B107" s="101"/>
      <c r="C107" s="126"/>
      <c r="D107" s="126"/>
      <c r="E107" s="126"/>
      <c r="F107" s="126"/>
      <c r="G107" s="126"/>
      <c r="H107" s="126"/>
      <c r="I107" s="145"/>
      <c r="J107" s="126"/>
      <c r="K107" s="157"/>
      <c r="L107" s="126"/>
      <c r="M107" s="126"/>
      <c r="N107" s="126"/>
      <c r="O107" s="126"/>
      <c r="P107" s="126"/>
      <c r="Q107" s="126"/>
      <c r="R107" s="126"/>
      <c r="S107" s="126"/>
      <c r="T107" s="126"/>
      <c r="U107" s="126"/>
      <c r="V107" s="126"/>
      <c r="W107" s="126"/>
      <c r="X107" s="126"/>
      <c r="Y107" s="126"/>
      <c r="Z107" s="126"/>
    </row>
    <row r="108" spans="1:26" ht="20.100000000000001" customHeight="1" x14ac:dyDescent="0.15">
      <c r="A108" s="101"/>
      <c r="B108" s="101"/>
      <c r="C108" s="126"/>
      <c r="D108" s="126"/>
      <c r="E108" s="126"/>
      <c r="F108" s="126"/>
      <c r="G108" s="126"/>
      <c r="H108" s="126"/>
      <c r="I108" s="145"/>
      <c r="J108" s="126"/>
      <c r="K108" s="157"/>
      <c r="L108" s="126"/>
      <c r="M108" s="126"/>
      <c r="N108" s="126"/>
      <c r="O108" s="126"/>
      <c r="P108" s="126"/>
      <c r="Q108" s="126"/>
      <c r="R108" s="126"/>
      <c r="S108" s="126"/>
      <c r="T108" s="126"/>
      <c r="U108" s="126"/>
      <c r="V108" s="126"/>
      <c r="W108" s="126"/>
      <c r="X108" s="126"/>
      <c r="Y108" s="126"/>
      <c r="Z108" s="126"/>
    </row>
    <row r="109" spans="1:26" ht="20.100000000000001" customHeight="1" x14ac:dyDescent="0.15">
      <c r="A109" s="101"/>
      <c r="B109" s="101"/>
      <c r="C109" s="113" t="s">
        <v>122</v>
      </c>
      <c r="D109" s="114"/>
      <c r="E109" s="114"/>
      <c r="F109" s="114"/>
      <c r="G109" s="114"/>
      <c r="H109" s="115"/>
      <c r="Q109" s="158"/>
    </row>
    <row r="110" spans="1:26" ht="15" customHeight="1" x14ac:dyDescent="0.15">
      <c r="A110" s="101"/>
      <c r="B110" s="101"/>
      <c r="C110" s="159"/>
      <c r="D110" s="160"/>
      <c r="E110" s="160"/>
      <c r="F110" s="160"/>
      <c r="G110" s="160"/>
      <c r="H110" s="160"/>
      <c r="I110" s="161"/>
      <c r="J110" s="118"/>
      <c r="K110" s="161"/>
      <c r="L110" s="118"/>
      <c r="M110" s="118"/>
      <c r="N110" s="118"/>
      <c r="O110" s="118"/>
      <c r="P110" s="118"/>
      <c r="Q110" s="162"/>
      <c r="R110" s="118"/>
      <c r="S110" s="118"/>
      <c r="T110" s="118"/>
      <c r="U110" s="118"/>
      <c r="V110" s="118"/>
      <c r="W110" s="118"/>
      <c r="X110" s="118"/>
      <c r="Y110" s="118"/>
      <c r="Z110" s="119"/>
    </row>
    <row r="111" spans="1:26" ht="30" customHeight="1" x14ac:dyDescent="0.15">
      <c r="A111" s="101"/>
      <c r="B111" s="101"/>
      <c r="C111" s="159"/>
      <c r="D111" s="163" t="s">
        <v>176</v>
      </c>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25"/>
    </row>
    <row r="112" spans="1:26" ht="20.100000000000001" customHeight="1" x14ac:dyDescent="0.15">
      <c r="A112" s="101"/>
      <c r="B112" s="101"/>
      <c r="C112" s="120"/>
      <c r="D112" s="121">
        <v>1</v>
      </c>
      <c r="E112" s="96" t="s">
        <v>120</v>
      </c>
      <c r="I112" s="13"/>
      <c r="J112" s="13"/>
      <c r="K112" s="13"/>
      <c r="L112" s="13"/>
      <c r="M112" s="13"/>
      <c r="N112" s="13"/>
      <c r="O112" s="13"/>
      <c r="P112" s="13"/>
      <c r="Q112" s="38"/>
      <c r="R112" s="13"/>
      <c r="S112" s="13"/>
      <c r="T112" s="13"/>
      <c r="U112" s="13"/>
      <c r="V112" s="13"/>
      <c r="W112" s="13"/>
      <c r="X112" s="13"/>
      <c r="Y112" s="13"/>
      <c r="Z112" s="125"/>
    </row>
    <row r="113" spans="1:26" ht="20.100000000000001" customHeight="1" x14ac:dyDescent="0.15">
      <c r="A113" s="101"/>
      <c r="B113" s="101"/>
      <c r="C113" s="120"/>
      <c r="D113" s="121"/>
      <c r="E113" s="126"/>
      <c r="F113" s="126"/>
      <c r="G113" s="126"/>
      <c r="H113" s="126"/>
      <c r="I113" s="132"/>
      <c r="J113" s="128" t="s">
        <v>121</v>
      </c>
      <c r="K113" s="151"/>
      <c r="L113" s="127"/>
      <c r="M113" s="127"/>
      <c r="N113" s="127"/>
      <c r="O113" s="127"/>
      <c r="P113" s="127"/>
      <c r="Q113" s="164"/>
      <c r="R113" s="127"/>
      <c r="S113" s="127"/>
      <c r="T113" s="127"/>
      <c r="U113" s="127"/>
      <c r="V113" s="127"/>
      <c r="W113" s="127"/>
      <c r="X113" s="127"/>
      <c r="Y113" s="127"/>
      <c r="Z113" s="125"/>
    </row>
    <row r="114" spans="1:26" ht="20.100000000000001" customHeight="1" x14ac:dyDescent="0.15">
      <c r="A114" s="101">
        <f>IFERROR(IF(AND(TRIM($I114)&lt;&gt;"", NOT(OR(IFERROR(SEARCH(" ",$I114),0)&gt;0, IFERROR(SEARCH("　",$I114),0)&gt;0))),1001,0),3)</f>
        <v>0</v>
      </c>
      <c r="B114" s="101"/>
      <c r="C114" s="120"/>
      <c r="D114" s="121">
        <f>D112+1</f>
        <v>2</v>
      </c>
      <c r="E114" s="96" t="s">
        <v>169</v>
      </c>
      <c r="I114" s="13"/>
      <c r="J114" s="13"/>
      <c r="K114" s="13"/>
      <c r="L114" s="13"/>
      <c r="M114" s="13"/>
      <c r="N114" s="13"/>
      <c r="O114" s="13"/>
      <c r="P114" s="13"/>
      <c r="Q114" s="13"/>
      <c r="R114" s="13"/>
      <c r="S114" s="13"/>
      <c r="T114" s="13"/>
      <c r="U114" s="13"/>
      <c r="V114" s="13"/>
      <c r="W114" s="13"/>
      <c r="X114" s="13"/>
      <c r="Y114" s="13"/>
      <c r="Z114" s="125"/>
    </row>
    <row r="115" spans="1:26" ht="20.100000000000001" customHeight="1" x14ac:dyDescent="0.15">
      <c r="A115" s="101"/>
      <c r="B115" s="101"/>
      <c r="C115" s="120"/>
      <c r="D115" s="121"/>
      <c r="E115" s="126"/>
      <c r="F115" s="126"/>
      <c r="G115" s="126"/>
      <c r="H115" s="126"/>
      <c r="I115" s="132"/>
      <c r="J115" s="128" t="s">
        <v>161</v>
      </c>
      <c r="K115" s="128"/>
      <c r="L115" s="128"/>
      <c r="M115" s="128"/>
      <c r="N115" s="128"/>
      <c r="O115" s="128"/>
      <c r="P115" s="128"/>
      <c r="Q115" s="128"/>
      <c r="R115" s="128"/>
      <c r="S115" s="128"/>
      <c r="T115" s="128"/>
      <c r="U115" s="128"/>
      <c r="V115" s="128"/>
      <c r="W115" s="128"/>
      <c r="X115" s="128"/>
      <c r="Y115" s="128"/>
      <c r="Z115" s="125"/>
    </row>
    <row r="116" spans="1:26" ht="20.100000000000001" customHeight="1" x14ac:dyDescent="0.15">
      <c r="A116" s="101">
        <f>IFERROR(IF(AND(TRIM($I116)&lt;&gt;"", NOT(OR(IFERROR(SEARCH(" ",$I116),0)&gt;0, IFERROR(SEARCH("　",$I116),0)&gt;0))),1001,0),3)</f>
        <v>0</v>
      </c>
      <c r="B116" s="101"/>
      <c r="C116" s="120"/>
      <c r="D116" s="121">
        <f>D114+1</f>
        <v>3</v>
      </c>
      <c r="E116" s="96" t="s">
        <v>170</v>
      </c>
      <c r="I116" s="13"/>
      <c r="J116" s="13"/>
      <c r="K116" s="13"/>
      <c r="L116" s="13"/>
      <c r="M116" s="13"/>
      <c r="N116" s="13"/>
      <c r="O116" s="13"/>
      <c r="P116" s="13"/>
      <c r="Q116" s="13"/>
      <c r="R116" s="13"/>
      <c r="S116" s="13"/>
      <c r="T116" s="13"/>
      <c r="U116" s="13"/>
      <c r="V116" s="13"/>
      <c r="W116" s="13"/>
      <c r="X116" s="13"/>
      <c r="Y116" s="13"/>
      <c r="Z116" s="125"/>
    </row>
    <row r="117" spans="1:26" ht="20.100000000000001" customHeight="1" x14ac:dyDescent="0.15">
      <c r="A117" s="101"/>
      <c r="B117" s="101"/>
      <c r="C117" s="120"/>
      <c r="D117" s="126"/>
      <c r="E117" s="126"/>
      <c r="F117" s="126"/>
      <c r="G117" s="126"/>
      <c r="H117" s="126"/>
      <c r="I117" s="132"/>
      <c r="J117" s="128" t="s">
        <v>5</v>
      </c>
      <c r="K117" s="128"/>
      <c r="L117" s="128"/>
      <c r="M117" s="128"/>
      <c r="N117" s="128"/>
      <c r="O117" s="128"/>
      <c r="P117" s="128"/>
      <c r="Q117" s="128"/>
      <c r="R117" s="128"/>
      <c r="S117" s="128"/>
      <c r="T117" s="128"/>
      <c r="U117" s="128"/>
      <c r="V117" s="128"/>
      <c r="W117" s="128"/>
      <c r="X117" s="128"/>
      <c r="Y117" s="128"/>
      <c r="Z117" s="125"/>
    </row>
    <row r="118" spans="1:26" ht="20.100000000000001" customHeight="1" x14ac:dyDescent="0.15">
      <c r="A118" s="101"/>
      <c r="B118" s="101"/>
      <c r="C118" s="120"/>
      <c r="D118" s="121">
        <f>D116+1</f>
        <v>4</v>
      </c>
      <c r="E118" s="96" t="s">
        <v>0</v>
      </c>
      <c r="I118" s="36"/>
      <c r="J118" s="37"/>
      <c r="K118" s="37"/>
      <c r="L118" s="37"/>
      <c r="M118" s="37"/>
      <c r="N118" s="126"/>
      <c r="O118" s="126"/>
      <c r="P118" s="126"/>
      <c r="Q118" s="126"/>
      <c r="R118" s="126"/>
      <c r="S118" s="126"/>
      <c r="T118" s="126"/>
      <c r="U118" s="126"/>
      <c r="V118" s="126"/>
      <c r="W118" s="126"/>
      <c r="X118" s="126"/>
      <c r="Y118" s="126"/>
      <c r="Z118" s="125"/>
    </row>
    <row r="119" spans="1:26" ht="20.100000000000001" customHeight="1" x14ac:dyDescent="0.15">
      <c r="A119" s="101"/>
      <c r="B119" s="101"/>
      <c r="C119" s="120"/>
      <c r="D119" s="121"/>
      <c r="E119" s="126"/>
      <c r="F119" s="126"/>
      <c r="G119" s="126"/>
      <c r="H119" s="126"/>
      <c r="I119" s="123"/>
      <c r="J119" s="128" t="s">
        <v>186</v>
      </c>
      <c r="K119" s="127"/>
      <c r="L119" s="127"/>
      <c r="M119" s="127"/>
      <c r="N119" s="127"/>
      <c r="O119" s="127"/>
      <c r="P119" s="127"/>
      <c r="Q119" s="127"/>
      <c r="R119" s="127"/>
      <c r="S119" s="127"/>
      <c r="T119" s="127"/>
      <c r="U119" s="127"/>
      <c r="V119" s="127"/>
      <c r="W119" s="127"/>
      <c r="X119" s="127"/>
      <c r="Y119" s="127"/>
      <c r="Z119" s="125"/>
    </row>
    <row r="120" spans="1:26" ht="20.100000000000001" customHeight="1" x14ac:dyDescent="0.15">
      <c r="A120" s="101">
        <f>IFERROR(IF(AND(TRIM($I120)&lt;&gt;"", AND(OR(ISERROR(FIND("@"&amp;LEFT($I120,3)&amp;"@", 都道府県3))=FALSE, ISERROR(FIND("@"&amp;LEFT($I120,4)&amp;"@",都道府県4))=FALSE))=FALSE),1001,0),3)</f>
        <v>0</v>
      </c>
      <c r="B120" s="101"/>
      <c r="C120" s="120"/>
      <c r="D120" s="121">
        <f>D118+1</f>
        <v>5</v>
      </c>
      <c r="E120" s="96" t="s">
        <v>123</v>
      </c>
      <c r="I120" s="14"/>
      <c r="J120" s="14"/>
      <c r="K120" s="14"/>
      <c r="L120" s="14"/>
      <c r="M120" s="14"/>
      <c r="N120" s="14"/>
      <c r="O120" s="14"/>
      <c r="P120" s="14"/>
      <c r="Q120" s="15"/>
      <c r="R120" s="14"/>
      <c r="S120" s="14"/>
      <c r="T120" s="14"/>
      <c r="U120" s="14"/>
      <c r="V120" s="14"/>
      <c r="W120" s="14"/>
      <c r="X120" s="14"/>
      <c r="Y120" s="14"/>
      <c r="Z120" s="125"/>
    </row>
    <row r="121" spans="1:26" ht="20.100000000000001" customHeight="1" x14ac:dyDescent="0.15">
      <c r="A121" s="101"/>
      <c r="B121" s="101"/>
      <c r="C121" s="120"/>
      <c r="D121" s="121"/>
      <c r="E121" s="126"/>
      <c r="F121" s="126"/>
      <c r="G121" s="126"/>
      <c r="H121" s="126"/>
      <c r="I121" s="123"/>
      <c r="J121" s="128" t="s">
        <v>167</v>
      </c>
      <c r="K121" s="127"/>
      <c r="L121" s="127"/>
      <c r="M121" s="127"/>
      <c r="N121" s="127"/>
      <c r="O121" s="127"/>
      <c r="P121" s="127"/>
      <c r="Q121" s="127"/>
      <c r="R121" s="127"/>
      <c r="S121" s="127"/>
      <c r="T121" s="127"/>
      <c r="U121" s="127"/>
      <c r="V121" s="127"/>
      <c r="W121" s="127"/>
      <c r="X121" s="127"/>
      <c r="Y121" s="127"/>
      <c r="Z121" s="125"/>
    </row>
    <row r="122" spans="1:26" ht="20.100000000000001" customHeight="1" x14ac:dyDescent="0.15">
      <c r="A122" s="101">
        <f>IFERROR(IF(AND(TRIM($I122)&lt;&gt;"", NOT(AND(ISNUMBER(VALUE(SUBSTITUTE($I122,"-",""))), IFERROR(SEARCH("-",$I122),0)&gt;0))),1001,0),3)</f>
        <v>0</v>
      </c>
      <c r="B122" s="101"/>
      <c r="C122" s="120"/>
      <c r="D122" s="121">
        <f>D120+1</f>
        <v>6</v>
      </c>
      <c r="E122" s="96" t="s">
        <v>3</v>
      </c>
      <c r="I122" s="13"/>
      <c r="J122" s="13"/>
      <c r="K122" s="13"/>
      <c r="L122" s="13"/>
      <c r="M122" s="13"/>
      <c r="O122" s="133" t="s">
        <v>117</v>
      </c>
      <c r="P122" s="1"/>
      <c r="Q122" s="96" t="s">
        <v>118</v>
      </c>
      <c r="Y122" s="127"/>
      <c r="Z122" s="125"/>
    </row>
    <row r="123" spans="1:26" ht="20.100000000000001" customHeight="1" x14ac:dyDescent="0.15">
      <c r="A123" s="101"/>
      <c r="B123" s="101"/>
      <c r="C123" s="129"/>
      <c r="D123" s="126"/>
      <c r="E123" s="126"/>
      <c r="F123" s="126"/>
      <c r="G123" s="126"/>
      <c r="H123" s="126"/>
      <c r="I123" s="123"/>
      <c r="J123" s="128" t="s">
        <v>168</v>
      </c>
      <c r="K123" s="127"/>
      <c r="L123" s="127"/>
      <c r="M123" s="127"/>
      <c r="N123" s="127"/>
      <c r="O123" s="127"/>
      <c r="P123" s="127"/>
      <c r="Q123" s="127"/>
      <c r="R123" s="127"/>
      <c r="S123" s="127"/>
      <c r="T123" s="127"/>
      <c r="U123" s="127"/>
      <c r="V123" s="127"/>
      <c r="W123" s="127"/>
      <c r="X123" s="127"/>
      <c r="Y123" s="127"/>
      <c r="Z123" s="125"/>
    </row>
    <row r="124" spans="1:26" ht="20.100000000000001" customHeight="1" x14ac:dyDescent="0.15">
      <c r="A124" s="101">
        <f>IFERROR(IF(AND(TRIM($I124)&lt;&gt;"", NOT(AND(ISNUMBER(VALUE(SUBSTITUTE($I124,"-",""))), IFERROR(SEARCH("-",$I124),0)&gt;0))),1001,0),3)</f>
        <v>0</v>
      </c>
      <c r="B124" s="101"/>
      <c r="C124" s="120"/>
      <c r="D124" s="121">
        <f>D122+1</f>
        <v>7</v>
      </c>
      <c r="E124" s="96" t="s">
        <v>4</v>
      </c>
      <c r="I124" s="13"/>
      <c r="J124" s="13"/>
      <c r="K124" s="13"/>
      <c r="L124" s="13"/>
      <c r="M124" s="13"/>
      <c r="N124" s="127"/>
      <c r="O124" s="127"/>
      <c r="P124" s="127"/>
      <c r="Q124" s="127"/>
      <c r="R124" s="127"/>
      <c r="S124" s="127"/>
      <c r="T124" s="127"/>
      <c r="U124" s="127"/>
      <c r="V124" s="127"/>
      <c r="W124" s="127"/>
      <c r="X124" s="127"/>
      <c r="Y124" s="127"/>
      <c r="Z124" s="125"/>
    </row>
    <row r="125" spans="1:26" ht="20.100000000000001" customHeight="1" x14ac:dyDescent="0.15">
      <c r="A125" s="101"/>
      <c r="B125" s="101"/>
      <c r="C125" s="129"/>
      <c r="D125" s="126"/>
      <c r="E125" s="126"/>
      <c r="F125" s="126"/>
      <c r="G125" s="126"/>
      <c r="H125" s="126"/>
      <c r="I125" s="123"/>
      <c r="J125" s="128" t="s">
        <v>168</v>
      </c>
      <c r="K125" s="127"/>
      <c r="L125" s="127"/>
      <c r="M125" s="127"/>
      <c r="N125" s="127"/>
      <c r="O125" s="127"/>
      <c r="P125" s="127"/>
      <c r="Q125" s="127"/>
      <c r="R125" s="127"/>
      <c r="S125" s="127"/>
      <c r="T125" s="127"/>
      <c r="U125" s="127"/>
      <c r="V125" s="127"/>
      <c r="W125" s="127"/>
      <c r="X125" s="127"/>
      <c r="Y125" s="127"/>
      <c r="Z125" s="125"/>
    </row>
    <row r="126" spans="1:26" ht="20.100000000000001" customHeight="1" x14ac:dyDescent="0.15">
      <c r="A126" s="101">
        <f>IFERROR(IF(AND(TRIM($I126)&lt;&gt;"", NOT(IFERROR(SEARCH("@",$I126),0)&gt;0)),1001,0),3)</f>
        <v>0</v>
      </c>
      <c r="B126" s="101"/>
      <c r="C126" s="120"/>
      <c r="D126" s="121">
        <f>D124+1</f>
        <v>8</v>
      </c>
      <c r="E126" s="96" t="s">
        <v>124</v>
      </c>
      <c r="I126" s="13"/>
      <c r="J126" s="13"/>
      <c r="K126" s="13"/>
      <c r="L126" s="13"/>
      <c r="M126" s="13"/>
      <c r="N126" s="13"/>
      <c r="O126" s="13"/>
      <c r="P126" s="13"/>
      <c r="Q126" s="17"/>
      <c r="R126" s="13"/>
      <c r="S126" s="13"/>
      <c r="T126" s="13"/>
      <c r="U126" s="13"/>
      <c r="V126" s="13"/>
      <c r="W126" s="13"/>
      <c r="X126" s="13"/>
      <c r="Y126" s="13"/>
      <c r="Z126" s="125"/>
    </row>
    <row r="127" spans="1:26" ht="20.100000000000001" customHeight="1" x14ac:dyDescent="0.15">
      <c r="A127" s="101"/>
      <c r="B127" s="101"/>
      <c r="C127" s="129"/>
      <c r="D127" s="126"/>
      <c r="E127" s="126"/>
      <c r="F127" s="126"/>
      <c r="G127" s="126"/>
      <c r="H127" s="126"/>
      <c r="I127" s="123"/>
      <c r="J127" s="134" t="s">
        <v>184</v>
      </c>
      <c r="K127" s="151"/>
      <c r="L127" s="127"/>
      <c r="M127" s="127"/>
      <c r="N127" s="127"/>
      <c r="O127" s="127"/>
      <c r="P127" s="127"/>
      <c r="Q127" s="152"/>
      <c r="R127" s="127"/>
      <c r="S127" s="127"/>
      <c r="T127" s="127"/>
      <c r="U127" s="127"/>
      <c r="V127" s="127"/>
      <c r="W127" s="127"/>
      <c r="X127" s="127"/>
      <c r="Y127" s="127"/>
      <c r="Z127" s="125"/>
    </row>
    <row r="128" spans="1:26" ht="20.100000000000001" customHeight="1" x14ac:dyDescent="0.15">
      <c r="A128" s="101"/>
      <c r="B128" s="101"/>
      <c r="C128" s="140"/>
      <c r="D128" s="141"/>
      <c r="E128" s="141"/>
      <c r="F128" s="141"/>
      <c r="G128" s="141"/>
      <c r="H128" s="141"/>
      <c r="I128" s="143"/>
      <c r="J128" s="142"/>
      <c r="K128" s="143"/>
      <c r="L128" s="142"/>
      <c r="M128" s="142"/>
      <c r="N128" s="142"/>
      <c r="O128" s="142"/>
      <c r="P128" s="142"/>
      <c r="Q128" s="165"/>
      <c r="R128" s="142"/>
      <c r="S128" s="142"/>
      <c r="T128" s="142"/>
      <c r="U128" s="142"/>
      <c r="V128" s="142"/>
      <c r="W128" s="142"/>
      <c r="X128" s="142"/>
      <c r="Y128" s="142"/>
      <c r="Z128" s="144"/>
    </row>
    <row r="129" spans="1:26" ht="20.100000000000001" customHeight="1" x14ac:dyDescent="0.15">
      <c r="A129" s="101"/>
      <c r="B129" s="101"/>
      <c r="C129" s="126"/>
      <c r="D129" s="126"/>
      <c r="E129" s="126"/>
      <c r="F129" s="126"/>
      <c r="G129" s="126"/>
      <c r="H129" s="126"/>
      <c r="I129" s="146"/>
      <c r="J129" s="146"/>
      <c r="K129" s="146"/>
      <c r="L129" s="146"/>
      <c r="M129" s="146"/>
      <c r="N129" s="146"/>
      <c r="O129" s="146"/>
      <c r="P129" s="146"/>
      <c r="Q129" s="166"/>
      <c r="R129" s="146"/>
      <c r="S129" s="146"/>
      <c r="T129" s="146"/>
      <c r="U129" s="146"/>
      <c r="V129" s="146"/>
      <c r="W129" s="146"/>
      <c r="X129" s="146"/>
      <c r="Y129" s="146"/>
      <c r="Z129" s="126"/>
    </row>
    <row r="130" spans="1:26" ht="15.75" hidden="1" customHeight="1" x14ac:dyDescent="0.15">
      <c r="A130" s="101"/>
      <c r="B130" s="101"/>
      <c r="C130" s="126"/>
      <c r="D130" s="126"/>
      <c r="E130" s="126"/>
      <c r="F130" s="126"/>
      <c r="G130" s="126"/>
      <c r="H130" s="126"/>
      <c r="I130" s="146"/>
      <c r="J130" s="146"/>
      <c r="K130" s="146"/>
      <c r="L130" s="146"/>
      <c r="M130" s="146"/>
      <c r="N130" s="146"/>
      <c r="O130" s="146"/>
      <c r="P130" s="146"/>
      <c r="Q130" s="166"/>
      <c r="R130" s="146"/>
      <c r="S130" s="146"/>
      <c r="T130" s="146"/>
      <c r="U130" s="146"/>
      <c r="V130" s="146"/>
      <c r="W130" s="146"/>
      <c r="X130" s="146"/>
      <c r="Y130" s="146"/>
      <c r="Z130" s="126"/>
    </row>
    <row r="131" spans="1:26" ht="15.75" hidden="1" customHeight="1" x14ac:dyDescent="0.15">
      <c r="A131" s="101"/>
      <c r="B131" s="101"/>
      <c r="C131" s="126"/>
      <c r="D131" s="126"/>
      <c r="E131" s="126"/>
      <c r="F131" s="126"/>
      <c r="G131" s="126"/>
      <c r="H131" s="126"/>
      <c r="I131" s="146"/>
      <c r="J131" s="146"/>
      <c r="K131" s="146"/>
      <c r="L131" s="146"/>
      <c r="M131" s="146"/>
      <c r="N131" s="146"/>
      <c r="O131" s="146"/>
      <c r="P131" s="146"/>
      <c r="Q131" s="166"/>
      <c r="R131" s="146"/>
      <c r="S131" s="146"/>
      <c r="T131" s="146"/>
      <c r="U131" s="146"/>
      <c r="V131" s="146"/>
      <c r="W131" s="146"/>
      <c r="X131" s="146"/>
      <c r="Y131" s="146"/>
      <c r="Z131" s="126"/>
    </row>
    <row r="132" spans="1:26" ht="15.75" hidden="1" customHeight="1" x14ac:dyDescent="0.15">
      <c r="A132" s="101"/>
      <c r="B132" s="101"/>
      <c r="C132" s="126"/>
      <c r="D132" s="126"/>
      <c r="E132" s="126"/>
      <c r="F132" s="126"/>
      <c r="G132" s="126"/>
      <c r="H132" s="126"/>
      <c r="I132" s="146"/>
      <c r="J132" s="146"/>
      <c r="K132" s="146"/>
      <c r="L132" s="146"/>
      <c r="M132" s="146"/>
      <c r="N132" s="146"/>
      <c r="O132" s="146"/>
      <c r="P132" s="146"/>
      <c r="Q132" s="166"/>
      <c r="R132" s="146"/>
      <c r="S132" s="146"/>
      <c r="T132" s="146"/>
      <c r="U132" s="146"/>
      <c r="V132" s="146"/>
      <c r="W132" s="146"/>
      <c r="X132" s="146"/>
      <c r="Y132" s="146"/>
      <c r="Z132" s="126"/>
    </row>
    <row r="133" spans="1:26" ht="15.75" hidden="1" customHeight="1" x14ac:dyDescent="0.15">
      <c r="A133" s="101"/>
      <c r="B133" s="101"/>
      <c r="C133" s="126"/>
      <c r="D133" s="126"/>
      <c r="E133" s="126"/>
      <c r="F133" s="126"/>
      <c r="G133" s="126"/>
      <c r="H133" s="126"/>
      <c r="I133" s="146"/>
      <c r="J133" s="146"/>
      <c r="K133" s="146"/>
      <c r="L133" s="146"/>
      <c r="M133" s="146"/>
      <c r="N133" s="146"/>
      <c r="O133" s="146"/>
      <c r="P133" s="146"/>
      <c r="Q133" s="166"/>
      <c r="R133" s="146"/>
      <c r="S133" s="146"/>
      <c r="T133" s="146"/>
      <c r="U133" s="146"/>
      <c r="V133" s="146"/>
      <c r="W133" s="146"/>
      <c r="X133" s="146"/>
      <c r="Y133" s="146"/>
      <c r="Z133" s="126"/>
    </row>
    <row r="134" spans="1:26" ht="15.75" hidden="1" customHeight="1" x14ac:dyDescent="0.15">
      <c r="A134" s="101"/>
      <c r="B134" s="101"/>
      <c r="C134" s="126"/>
      <c r="D134" s="126"/>
      <c r="E134" s="126"/>
      <c r="F134" s="126"/>
      <c r="G134" s="126"/>
      <c r="H134" s="126"/>
      <c r="I134" s="146"/>
      <c r="J134" s="146"/>
      <c r="K134" s="146"/>
      <c r="L134" s="146"/>
      <c r="M134" s="146"/>
      <c r="N134" s="146"/>
      <c r="O134" s="146"/>
      <c r="P134" s="146"/>
      <c r="Q134" s="166"/>
      <c r="R134" s="146"/>
      <c r="S134" s="146"/>
      <c r="T134" s="146"/>
      <c r="U134" s="146"/>
      <c r="V134" s="146"/>
      <c r="W134" s="146"/>
      <c r="X134" s="146"/>
      <c r="Y134" s="146"/>
      <c r="Z134" s="126"/>
    </row>
    <row r="135" spans="1:26" ht="15.75" hidden="1" customHeight="1" x14ac:dyDescent="0.15">
      <c r="A135" s="101"/>
      <c r="B135" s="101"/>
      <c r="C135" s="126"/>
      <c r="D135" s="126"/>
      <c r="E135" s="126"/>
      <c r="F135" s="126"/>
      <c r="G135" s="126"/>
      <c r="H135" s="126"/>
      <c r="I135" s="146"/>
      <c r="J135" s="146"/>
      <c r="K135" s="146"/>
      <c r="L135" s="146"/>
      <c r="M135" s="146"/>
      <c r="N135" s="146"/>
      <c r="O135" s="146"/>
      <c r="P135" s="146"/>
      <c r="Q135" s="166"/>
      <c r="R135" s="146"/>
      <c r="S135" s="146"/>
      <c r="T135" s="146"/>
      <c r="U135" s="146"/>
      <c r="V135" s="146"/>
      <c r="W135" s="146"/>
      <c r="X135" s="146"/>
      <c r="Y135" s="146"/>
      <c r="Z135" s="126"/>
    </row>
    <row r="136" spans="1:26" ht="15.75" hidden="1" customHeight="1" x14ac:dyDescent="0.15">
      <c r="A136" s="101"/>
      <c r="B136" s="101"/>
      <c r="C136" s="126"/>
      <c r="D136" s="126"/>
      <c r="E136" s="126"/>
      <c r="F136" s="126"/>
      <c r="G136" s="126"/>
      <c r="H136" s="126"/>
      <c r="I136" s="146"/>
      <c r="J136" s="146"/>
      <c r="K136" s="146"/>
      <c r="L136" s="146"/>
      <c r="M136" s="146"/>
      <c r="N136" s="146"/>
      <c r="O136" s="146"/>
      <c r="P136" s="146"/>
      <c r="Q136" s="166"/>
      <c r="R136" s="146"/>
      <c r="S136" s="146"/>
      <c r="T136" s="146"/>
      <c r="U136" s="146"/>
      <c r="V136" s="146"/>
      <c r="W136" s="146"/>
      <c r="X136" s="146"/>
      <c r="Y136" s="146"/>
      <c r="Z136" s="126"/>
    </row>
    <row r="137" spans="1:26" ht="15.75" hidden="1" customHeight="1" x14ac:dyDescent="0.15">
      <c r="A137" s="101"/>
      <c r="B137" s="101"/>
      <c r="C137" s="126"/>
      <c r="D137" s="126"/>
      <c r="E137" s="126"/>
      <c r="F137" s="126"/>
      <c r="G137" s="126"/>
      <c r="H137" s="126"/>
      <c r="I137" s="146"/>
      <c r="J137" s="146"/>
      <c r="K137" s="146"/>
      <c r="L137" s="146"/>
      <c r="M137" s="146"/>
      <c r="N137" s="146"/>
      <c r="O137" s="146"/>
      <c r="P137" s="146"/>
      <c r="Q137" s="166"/>
      <c r="R137" s="146"/>
      <c r="S137" s="146"/>
      <c r="T137" s="146"/>
      <c r="U137" s="146"/>
      <c r="V137" s="146"/>
      <c r="W137" s="146"/>
      <c r="X137" s="146"/>
      <c r="Y137" s="146"/>
      <c r="Z137" s="126"/>
    </row>
    <row r="138" spans="1:26" ht="15.75" hidden="1" customHeight="1" x14ac:dyDescent="0.15">
      <c r="A138" s="101"/>
      <c r="B138" s="101"/>
      <c r="C138" s="126"/>
      <c r="D138" s="126"/>
      <c r="E138" s="126"/>
      <c r="F138" s="126"/>
      <c r="G138" s="126"/>
      <c r="H138" s="126"/>
      <c r="I138" s="146"/>
      <c r="J138" s="146"/>
      <c r="K138" s="146"/>
      <c r="L138" s="146"/>
      <c r="M138" s="146"/>
      <c r="N138" s="146"/>
      <c r="O138" s="146"/>
      <c r="P138" s="146"/>
      <c r="Q138" s="166"/>
      <c r="R138" s="146"/>
      <c r="S138" s="146"/>
      <c r="T138" s="146"/>
      <c r="U138" s="146"/>
      <c r="V138" s="146"/>
      <c r="W138" s="146"/>
      <c r="X138" s="146"/>
      <c r="Y138" s="146"/>
      <c r="Z138" s="126"/>
    </row>
    <row r="139" spans="1:26" ht="15.75" hidden="1" customHeight="1" x14ac:dyDescent="0.15">
      <c r="A139" s="101"/>
      <c r="B139" s="101"/>
      <c r="C139" s="126"/>
      <c r="D139" s="126"/>
      <c r="E139" s="126"/>
      <c r="F139" s="126"/>
      <c r="G139" s="126"/>
      <c r="H139" s="126"/>
      <c r="I139" s="146"/>
      <c r="J139" s="146"/>
      <c r="K139" s="146"/>
      <c r="L139" s="146"/>
      <c r="M139" s="146"/>
      <c r="N139" s="146"/>
      <c r="O139" s="146"/>
      <c r="P139" s="146"/>
      <c r="Q139" s="166"/>
      <c r="R139" s="146"/>
      <c r="S139" s="146"/>
      <c r="T139" s="146"/>
      <c r="U139" s="146"/>
      <c r="V139" s="146"/>
      <c r="W139" s="146"/>
      <c r="X139" s="146"/>
      <c r="Y139" s="146"/>
      <c r="Z139" s="126"/>
    </row>
    <row r="140" spans="1:26" ht="15.75" hidden="1" customHeight="1" x14ac:dyDescent="0.15">
      <c r="A140" s="101"/>
      <c r="B140" s="101"/>
      <c r="C140" s="126"/>
      <c r="D140" s="126"/>
      <c r="E140" s="126"/>
      <c r="F140" s="126"/>
      <c r="G140" s="126"/>
      <c r="H140" s="126"/>
      <c r="I140" s="146"/>
      <c r="J140" s="146"/>
      <c r="K140" s="146"/>
      <c r="L140" s="146"/>
      <c r="M140" s="146"/>
      <c r="N140" s="146"/>
      <c r="O140" s="146"/>
      <c r="P140" s="146"/>
      <c r="Q140" s="166"/>
      <c r="R140" s="146"/>
      <c r="S140" s="146"/>
      <c r="T140" s="146"/>
      <c r="U140" s="146"/>
      <c r="V140" s="146"/>
      <c r="W140" s="146"/>
      <c r="X140" s="146"/>
      <c r="Y140" s="146"/>
      <c r="Z140" s="126"/>
    </row>
    <row r="141" spans="1:26" ht="15.75" hidden="1" customHeight="1" x14ac:dyDescent="0.15">
      <c r="A141" s="101"/>
      <c r="B141" s="101"/>
      <c r="C141" s="126"/>
      <c r="D141" s="126"/>
      <c r="E141" s="126"/>
      <c r="F141" s="126"/>
      <c r="G141" s="126"/>
      <c r="H141" s="126"/>
      <c r="I141" s="146"/>
      <c r="J141" s="146"/>
      <c r="K141" s="146"/>
      <c r="L141" s="146"/>
      <c r="M141" s="146"/>
      <c r="N141" s="146"/>
      <c r="O141" s="146"/>
      <c r="P141" s="146"/>
      <c r="Q141" s="166"/>
      <c r="R141" s="146"/>
      <c r="S141" s="146"/>
      <c r="T141" s="146"/>
      <c r="U141" s="146"/>
      <c r="V141" s="146"/>
      <c r="W141" s="146"/>
      <c r="X141" s="146"/>
      <c r="Y141" s="146"/>
      <c r="Z141" s="126"/>
    </row>
    <row r="142" spans="1:26" ht="15.75" hidden="1" customHeight="1" x14ac:dyDescent="0.15">
      <c r="A142" s="101"/>
      <c r="B142" s="101"/>
      <c r="C142" s="126"/>
      <c r="D142" s="126"/>
      <c r="E142" s="126"/>
      <c r="F142" s="126"/>
      <c r="G142" s="126"/>
      <c r="H142" s="126"/>
      <c r="I142" s="146"/>
      <c r="J142" s="146"/>
      <c r="K142" s="146"/>
      <c r="L142" s="146"/>
      <c r="M142" s="146"/>
      <c r="N142" s="146"/>
      <c r="O142" s="146"/>
      <c r="P142" s="146"/>
      <c r="Q142" s="166"/>
      <c r="R142" s="146"/>
      <c r="S142" s="146"/>
      <c r="T142" s="146"/>
      <c r="U142" s="146"/>
      <c r="V142" s="146"/>
      <c r="W142" s="146"/>
      <c r="X142" s="146"/>
      <c r="Y142" s="146"/>
      <c r="Z142" s="126"/>
    </row>
    <row r="143" spans="1:26" ht="15.75" hidden="1" customHeight="1" x14ac:dyDescent="0.15">
      <c r="A143" s="101"/>
      <c r="B143" s="101"/>
      <c r="C143" s="126"/>
      <c r="D143" s="126"/>
      <c r="E143" s="126"/>
      <c r="F143" s="126"/>
      <c r="G143" s="126"/>
      <c r="H143" s="126"/>
      <c r="I143" s="146"/>
      <c r="J143" s="146"/>
      <c r="K143" s="146"/>
      <c r="L143" s="146"/>
      <c r="M143" s="146"/>
      <c r="N143" s="146"/>
      <c r="O143" s="146"/>
      <c r="P143" s="146"/>
      <c r="Q143" s="166"/>
      <c r="R143" s="146"/>
      <c r="S143" s="146"/>
      <c r="T143" s="146"/>
      <c r="U143" s="146"/>
      <c r="V143" s="146"/>
      <c r="W143" s="146"/>
      <c r="X143" s="146"/>
      <c r="Y143" s="146"/>
      <c r="Z143" s="126"/>
    </row>
    <row r="144" spans="1:26" ht="15.75" hidden="1" customHeight="1" x14ac:dyDescent="0.15">
      <c r="A144" s="101"/>
      <c r="B144" s="101"/>
      <c r="C144" s="126"/>
      <c r="D144" s="126"/>
      <c r="E144" s="126"/>
      <c r="F144" s="126"/>
      <c r="G144" s="126"/>
      <c r="H144" s="126"/>
      <c r="I144" s="146"/>
      <c r="J144" s="146"/>
      <c r="K144" s="146"/>
      <c r="L144" s="146"/>
      <c r="M144" s="146"/>
      <c r="N144" s="146"/>
      <c r="O144" s="146"/>
      <c r="P144" s="146"/>
      <c r="Q144" s="166"/>
      <c r="R144" s="146"/>
      <c r="S144" s="146"/>
      <c r="T144" s="146"/>
      <c r="U144" s="146"/>
      <c r="V144" s="146"/>
      <c r="W144" s="146"/>
      <c r="X144" s="146"/>
      <c r="Y144" s="146"/>
      <c r="Z144" s="126"/>
    </row>
    <row r="145" spans="1:26" ht="15.75" hidden="1" customHeight="1" x14ac:dyDescent="0.15">
      <c r="A145" s="101"/>
      <c r="B145" s="101"/>
      <c r="C145" s="126"/>
      <c r="D145" s="126"/>
      <c r="E145" s="126"/>
      <c r="F145" s="126"/>
      <c r="G145" s="126"/>
      <c r="H145" s="126"/>
      <c r="I145" s="146"/>
      <c r="J145" s="146"/>
      <c r="K145" s="146"/>
      <c r="L145" s="146"/>
      <c r="M145" s="146"/>
      <c r="N145" s="146"/>
      <c r="O145" s="146"/>
      <c r="P145" s="146"/>
      <c r="Q145" s="166"/>
      <c r="R145" s="146"/>
      <c r="S145" s="146"/>
      <c r="T145" s="146"/>
      <c r="U145" s="146"/>
      <c r="V145" s="146"/>
      <c r="W145" s="146"/>
      <c r="X145" s="146"/>
      <c r="Y145" s="146"/>
      <c r="Z145" s="126"/>
    </row>
    <row r="146" spans="1:26" ht="15.75" hidden="1" customHeight="1" x14ac:dyDescent="0.15">
      <c r="A146" s="101"/>
      <c r="B146" s="101"/>
      <c r="C146" s="126"/>
      <c r="D146" s="126"/>
      <c r="E146" s="126"/>
      <c r="F146" s="126"/>
      <c r="G146" s="126"/>
      <c r="H146" s="126"/>
      <c r="I146" s="146"/>
      <c r="J146" s="146"/>
      <c r="K146" s="146"/>
      <c r="L146" s="146"/>
      <c r="M146" s="146"/>
      <c r="N146" s="146"/>
      <c r="O146" s="146"/>
      <c r="P146" s="146"/>
      <c r="Q146" s="166"/>
      <c r="R146" s="146"/>
      <c r="S146" s="146"/>
      <c r="T146" s="146"/>
      <c r="U146" s="146"/>
      <c r="V146" s="146"/>
      <c r="W146" s="146"/>
      <c r="X146" s="146"/>
      <c r="Y146" s="146"/>
      <c r="Z146" s="126"/>
    </row>
    <row r="147" spans="1:26" ht="15.75" hidden="1" customHeight="1" x14ac:dyDescent="0.15">
      <c r="A147" s="101"/>
      <c r="B147" s="101"/>
      <c r="C147" s="126"/>
      <c r="D147" s="126"/>
      <c r="E147" s="126"/>
      <c r="F147" s="126"/>
      <c r="G147" s="126"/>
      <c r="H147" s="126"/>
      <c r="I147" s="146"/>
      <c r="J147" s="146"/>
      <c r="K147" s="146"/>
      <c r="L147" s="146"/>
      <c r="M147" s="146"/>
      <c r="N147" s="146"/>
      <c r="O147" s="146"/>
      <c r="P147" s="146"/>
      <c r="Q147" s="166"/>
      <c r="R147" s="146"/>
      <c r="S147" s="146"/>
      <c r="T147" s="146"/>
      <c r="U147" s="146"/>
      <c r="V147" s="146"/>
      <c r="W147" s="146"/>
      <c r="X147" s="146"/>
      <c r="Y147" s="146"/>
      <c r="Z147" s="126"/>
    </row>
    <row r="148" spans="1:26" ht="15.75" hidden="1" customHeight="1" x14ac:dyDescent="0.15">
      <c r="A148" s="101"/>
      <c r="B148" s="101"/>
      <c r="C148" s="126"/>
      <c r="D148" s="126"/>
      <c r="E148" s="126"/>
      <c r="F148" s="126"/>
      <c r="G148" s="126"/>
      <c r="H148" s="126"/>
      <c r="I148" s="146"/>
      <c r="J148" s="146"/>
      <c r="K148" s="146"/>
      <c r="L148" s="146"/>
      <c r="M148" s="146"/>
      <c r="N148" s="146"/>
      <c r="O148" s="146"/>
      <c r="P148" s="146"/>
      <c r="Q148" s="166"/>
      <c r="R148" s="146"/>
      <c r="S148" s="146"/>
      <c r="T148" s="146"/>
      <c r="U148" s="146"/>
      <c r="V148" s="146"/>
      <c r="W148" s="146"/>
      <c r="X148" s="146"/>
      <c r="Y148" s="146"/>
      <c r="Z148" s="126"/>
    </row>
    <row r="149" spans="1:26" ht="20.100000000000001" customHeight="1" x14ac:dyDescent="0.15">
      <c r="A149" s="101"/>
      <c r="B149" s="101"/>
      <c r="C149" s="126"/>
      <c r="D149" s="126"/>
      <c r="E149" s="126"/>
      <c r="F149" s="126"/>
      <c r="G149" s="126"/>
      <c r="H149" s="126"/>
      <c r="I149" s="146"/>
      <c r="J149" s="126"/>
      <c r="K149" s="126"/>
      <c r="L149" s="126"/>
      <c r="M149" s="126"/>
      <c r="N149" s="126"/>
      <c r="O149" s="126"/>
      <c r="P149" s="126"/>
      <c r="Q149" s="167"/>
      <c r="R149" s="126"/>
      <c r="S149" s="126"/>
      <c r="T149" s="126"/>
      <c r="U149" s="126"/>
      <c r="V149" s="126"/>
      <c r="W149" s="126"/>
      <c r="X149" s="126"/>
      <c r="Y149" s="126"/>
      <c r="Z149" s="126"/>
    </row>
    <row r="150" spans="1:26" ht="20.100000000000001" customHeight="1" x14ac:dyDescent="0.15">
      <c r="A150" s="101"/>
      <c r="B150" s="101"/>
      <c r="C150" s="113" t="s">
        <v>158</v>
      </c>
      <c r="D150" s="114"/>
      <c r="E150" s="114"/>
      <c r="F150" s="114"/>
      <c r="G150" s="114"/>
      <c r="H150" s="115"/>
      <c r="I150" s="147"/>
      <c r="K150" s="147"/>
    </row>
    <row r="151" spans="1:26" ht="20.100000000000001" customHeight="1" x14ac:dyDescent="0.15">
      <c r="A151" s="101"/>
      <c r="B151" s="101"/>
      <c r="C151" s="116"/>
      <c r="D151" s="117"/>
      <c r="E151" s="117"/>
      <c r="F151" s="117"/>
      <c r="G151" s="117"/>
      <c r="H151" s="117"/>
      <c r="I151" s="118"/>
      <c r="J151" s="118"/>
      <c r="K151" s="118"/>
      <c r="L151" s="118"/>
      <c r="M151" s="118"/>
      <c r="N151" s="118"/>
      <c r="O151" s="118"/>
      <c r="P151" s="118"/>
      <c r="Q151" s="118"/>
      <c r="R151" s="118"/>
      <c r="S151" s="118"/>
      <c r="T151" s="118"/>
      <c r="U151" s="118"/>
      <c r="V151" s="118"/>
      <c r="W151" s="118"/>
      <c r="X151" s="118"/>
      <c r="Y151" s="118"/>
      <c r="Z151" s="119"/>
    </row>
    <row r="152" spans="1:26" ht="20.100000000000001" customHeight="1" x14ac:dyDescent="0.15">
      <c r="A152" s="101"/>
      <c r="B152" s="101"/>
      <c r="C152" s="116"/>
      <c r="D152" s="168" t="s">
        <v>69</v>
      </c>
      <c r="E152" s="148"/>
      <c r="F152" s="148"/>
      <c r="G152" s="148"/>
      <c r="H152" s="148"/>
      <c r="I152" s="148"/>
      <c r="J152" s="148"/>
      <c r="K152" s="148"/>
      <c r="L152" s="148"/>
      <c r="M152" s="148"/>
      <c r="N152" s="148"/>
      <c r="O152" s="148"/>
      <c r="P152" s="148"/>
      <c r="Q152" s="148"/>
      <c r="R152" s="148"/>
      <c r="S152" s="148"/>
      <c r="T152" s="148"/>
      <c r="U152" s="148"/>
      <c r="V152" s="148"/>
      <c r="W152" s="148"/>
      <c r="X152" s="127"/>
      <c r="Y152" s="126"/>
      <c r="Z152" s="125"/>
    </row>
    <row r="153" spans="1:26" ht="20.100000000000001" customHeight="1" x14ac:dyDescent="0.15">
      <c r="A153" s="101">
        <f>IFERROR(IF(AND($I153&lt;&gt;"しない", $I153&lt;&gt;"する"),1001,0),3)</f>
        <v>0</v>
      </c>
      <c r="B153" s="101"/>
      <c r="C153" s="120"/>
      <c r="D153" s="121">
        <v>1</v>
      </c>
      <c r="E153" s="126" t="s">
        <v>70</v>
      </c>
      <c r="F153" s="126"/>
      <c r="G153" s="126"/>
      <c r="H153" s="126"/>
      <c r="I153" s="13" t="s">
        <v>187</v>
      </c>
      <c r="J153" s="16"/>
      <c r="K153" s="16"/>
      <c r="L153" s="16"/>
      <c r="M153" s="16"/>
      <c r="N153" s="126"/>
      <c r="O153" s="126"/>
      <c r="P153" s="126"/>
      <c r="Q153" s="126"/>
      <c r="R153" s="126"/>
      <c r="S153" s="126"/>
      <c r="T153" s="126"/>
      <c r="U153" s="126"/>
      <c r="Z153" s="169"/>
    </row>
    <row r="154" spans="1:26" ht="20.100000000000001" customHeight="1" x14ac:dyDescent="0.15">
      <c r="A154" s="101"/>
      <c r="B154" s="101"/>
      <c r="C154" s="129"/>
      <c r="D154" s="126"/>
      <c r="E154" s="126"/>
      <c r="F154" s="126"/>
      <c r="G154" s="126"/>
      <c r="H154" s="126"/>
      <c r="I154" s="170"/>
      <c r="J154" s="128" t="s">
        <v>71</v>
      </c>
      <c r="K154" s="128"/>
      <c r="L154" s="128"/>
      <c r="M154" s="128"/>
      <c r="N154" s="128"/>
      <c r="O154" s="128"/>
      <c r="P154" s="128"/>
      <c r="Q154" s="128"/>
      <c r="R154" s="128"/>
      <c r="S154" s="128"/>
      <c r="T154" s="128"/>
      <c r="U154" s="126"/>
      <c r="Z154" s="169"/>
    </row>
    <row r="155" spans="1:26" ht="20.100000000000001" customHeight="1" x14ac:dyDescent="0.15">
      <c r="A155" s="101">
        <f>IFERROR(IF(AND($I153="する",OR(TRIM($I155)="", NOT(OR(IFERROR(SEARCH(" ",$I155),0)&gt;0, IFERROR(SEARCH("　",$I155),0)&gt;0)))),1001,0),3)</f>
        <v>0</v>
      </c>
      <c r="B155" s="101"/>
      <c r="C155" s="120"/>
      <c r="D155" s="121">
        <v>2</v>
      </c>
      <c r="E155" s="96" t="s">
        <v>169</v>
      </c>
      <c r="I155" s="13"/>
      <c r="J155" s="13"/>
      <c r="K155" s="13"/>
      <c r="L155" s="13"/>
      <c r="M155" s="13"/>
      <c r="N155" s="13"/>
      <c r="O155" s="13"/>
      <c r="P155" s="13"/>
      <c r="Q155" s="13"/>
      <c r="R155" s="13"/>
      <c r="S155" s="13"/>
      <c r="T155" s="13"/>
      <c r="U155" s="13"/>
      <c r="V155" s="13"/>
      <c r="W155" s="13"/>
      <c r="X155" s="13"/>
      <c r="Y155" s="13"/>
      <c r="Z155" s="125"/>
    </row>
    <row r="156" spans="1:26" ht="20.100000000000001" customHeight="1" x14ac:dyDescent="0.15">
      <c r="A156" s="101"/>
      <c r="B156" s="101"/>
      <c r="C156" s="120"/>
      <c r="D156" s="121"/>
      <c r="E156" s="126"/>
      <c r="F156" s="126"/>
      <c r="G156" s="126"/>
      <c r="H156" s="126"/>
      <c r="I156" s="132"/>
      <c r="J156" s="128" t="s">
        <v>161</v>
      </c>
      <c r="K156" s="128"/>
      <c r="L156" s="128"/>
      <c r="M156" s="128"/>
      <c r="N156" s="128"/>
      <c r="O156" s="128"/>
      <c r="P156" s="128"/>
      <c r="Q156" s="128"/>
      <c r="R156" s="128"/>
      <c r="S156" s="128"/>
      <c r="T156" s="128"/>
      <c r="U156" s="128"/>
      <c r="V156" s="128"/>
      <c r="W156" s="128"/>
      <c r="X156" s="128"/>
      <c r="Y156" s="128"/>
      <c r="Z156" s="125"/>
    </row>
    <row r="157" spans="1:26" ht="20.100000000000001" customHeight="1" x14ac:dyDescent="0.15">
      <c r="A157" s="101">
        <f>IFERROR(IF(AND($I153="する",OR(TRIM($I157)="", NOT(OR(IFERROR(SEARCH(" ",$I157),0)&gt;0, IFERROR(SEARCH("　",$I157),0)&gt;0)))),1001,0),3)</f>
        <v>0</v>
      </c>
      <c r="B157" s="101"/>
      <c r="C157" s="120"/>
      <c r="D157" s="121">
        <v>3</v>
      </c>
      <c r="E157" s="96" t="s">
        <v>170</v>
      </c>
      <c r="I157" s="13"/>
      <c r="J157" s="13"/>
      <c r="K157" s="13"/>
      <c r="L157" s="13"/>
      <c r="M157" s="13"/>
      <c r="N157" s="13"/>
      <c r="O157" s="13"/>
      <c r="P157" s="13"/>
      <c r="Q157" s="13"/>
      <c r="R157" s="13"/>
      <c r="S157" s="13"/>
      <c r="T157" s="13"/>
      <c r="U157" s="13"/>
      <c r="V157" s="13"/>
      <c r="W157" s="13"/>
      <c r="X157" s="13"/>
      <c r="Y157" s="13"/>
      <c r="Z157" s="125"/>
    </row>
    <row r="158" spans="1:26" ht="20.100000000000001" customHeight="1" x14ac:dyDescent="0.15">
      <c r="A158" s="101"/>
      <c r="B158" s="101"/>
      <c r="C158" s="129"/>
      <c r="D158" s="126"/>
      <c r="E158" s="126"/>
      <c r="F158" s="126"/>
      <c r="G158" s="126"/>
      <c r="H158" s="126"/>
      <c r="I158" s="132"/>
      <c r="J158" s="128" t="s">
        <v>5</v>
      </c>
      <c r="K158" s="128"/>
      <c r="L158" s="128"/>
      <c r="M158" s="128"/>
      <c r="N158" s="128"/>
      <c r="O158" s="128"/>
      <c r="P158" s="128"/>
      <c r="Q158" s="128"/>
      <c r="R158" s="128"/>
      <c r="S158" s="128"/>
      <c r="T158" s="128"/>
      <c r="U158" s="128"/>
      <c r="V158" s="128"/>
      <c r="W158" s="128"/>
      <c r="X158" s="128"/>
      <c r="Y158" s="128"/>
      <c r="Z158" s="125"/>
    </row>
    <row r="159" spans="1:26" ht="20.100000000000001" customHeight="1" x14ac:dyDescent="0.15">
      <c r="A159" s="101">
        <f>IFERROR(IF(AND($I153="する",OR(TRIM($I159)="", LEN($I159)&lt;&gt;8, NOT(ISNUMBER(VALUE($I159))), IFERROR(SEARCH("-", $I159),0)&gt;0)),1001,0),3)</f>
        <v>0</v>
      </c>
      <c r="B159" s="101"/>
      <c r="C159" s="120"/>
      <c r="D159" s="121">
        <v>4</v>
      </c>
      <c r="E159" s="96" t="s">
        <v>112</v>
      </c>
      <c r="I159" s="13"/>
      <c r="J159" s="13"/>
      <c r="K159" s="13"/>
      <c r="L159" s="13"/>
      <c r="M159" s="13"/>
      <c r="N159" s="126"/>
      <c r="O159" s="126"/>
      <c r="P159" s="126"/>
      <c r="Q159" s="126"/>
      <c r="R159" s="126"/>
      <c r="S159" s="126"/>
      <c r="T159" s="126"/>
      <c r="U159" s="126"/>
      <c r="V159" s="126"/>
      <c r="W159" s="126"/>
      <c r="X159" s="126"/>
      <c r="Y159" s="126"/>
      <c r="Z159" s="125"/>
    </row>
    <row r="160" spans="1:26" ht="20.100000000000001" customHeight="1" x14ac:dyDescent="0.15">
      <c r="A160" s="101"/>
      <c r="B160" s="101"/>
      <c r="C160" s="129"/>
      <c r="D160" s="126"/>
      <c r="E160" s="126"/>
      <c r="F160" s="126"/>
      <c r="G160" s="126"/>
      <c r="H160" s="126"/>
      <c r="I160" s="123"/>
      <c r="J160" s="128" t="s">
        <v>175</v>
      </c>
      <c r="K160" s="127"/>
      <c r="L160" s="127"/>
      <c r="M160" s="127"/>
      <c r="N160" s="127"/>
      <c r="O160" s="127"/>
      <c r="P160" s="127"/>
      <c r="Q160" s="127"/>
      <c r="R160" s="127"/>
      <c r="S160" s="127"/>
      <c r="T160" s="127"/>
      <c r="U160" s="127"/>
      <c r="V160" s="127"/>
      <c r="W160" s="127"/>
      <c r="X160" s="127"/>
      <c r="Y160" s="127"/>
      <c r="Z160" s="125"/>
    </row>
    <row r="161" spans="1:27" ht="20.100000000000001" customHeight="1" x14ac:dyDescent="0.15">
      <c r="A161" s="101">
        <f>IFERROR(IF(AND($I153="する",TRIM($I161)=""),1001,0),3)</f>
        <v>0</v>
      </c>
      <c r="B161" s="101"/>
      <c r="C161" s="120"/>
      <c r="D161" s="121">
        <v>5</v>
      </c>
      <c r="E161" s="96" t="s">
        <v>0</v>
      </c>
      <c r="I161" s="36"/>
      <c r="J161" s="37"/>
      <c r="K161" s="37"/>
      <c r="L161" s="37"/>
      <c r="M161" s="37"/>
      <c r="N161" s="126"/>
      <c r="O161" s="126"/>
      <c r="P161" s="126"/>
      <c r="Q161" s="126"/>
      <c r="R161" s="126"/>
      <c r="S161" s="126"/>
      <c r="T161" s="126"/>
      <c r="U161" s="126"/>
      <c r="V161" s="126"/>
      <c r="W161" s="126"/>
      <c r="X161" s="126"/>
      <c r="Y161" s="126"/>
      <c r="Z161" s="125"/>
    </row>
    <row r="162" spans="1:27" ht="20.100000000000001" customHeight="1" x14ac:dyDescent="0.15">
      <c r="A162" s="101"/>
      <c r="B162" s="101"/>
      <c r="C162" s="120"/>
      <c r="D162" s="121"/>
      <c r="E162" s="126"/>
      <c r="F162" s="126"/>
      <c r="G162" s="126"/>
      <c r="H162" s="126"/>
      <c r="I162" s="123"/>
      <c r="J162" s="128" t="s">
        <v>185</v>
      </c>
      <c r="K162" s="127"/>
      <c r="L162" s="127"/>
      <c r="M162" s="127"/>
      <c r="N162" s="127"/>
      <c r="O162" s="127"/>
      <c r="P162" s="127"/>
      <c r="Q162" s="127"/>
      <c r="R162" s="127"/>
      <c r="S162" s="127"/>
      <c r="T162" s="127"/>
      <c r="U162" s="127"/>
      <c r="V162" s="127"/>
      <c r="W162" s="127"/>
      <c r="X162" s="127"/>
      <c r="Y162" s="127"/>
      <c r="Z162" s="125"/>
    </row>
    <row r="163" spans="1:27" ht="20.100000000000001" customHeight="1" x14ac:dyDescent="0.15">
      <c r="A163" s="101">
        <f>IFERROR(IF(AND($I153="する",AND($I163&lt;&gt;"", OR(ISERROR(FIND("@"&amp;LEFT($I163,3)&amp;"@", 都道府県3))=FALSE, ISERROR(FIND("@"&amp;LEFT($I163,4)&amp;"@",都道府県4))=FALSE))=FALSE),1001,0),3)</f>
        <v>0</v>
      </c>
      <c r="B163" s="101"/>
      <c r="C163" s="120"/>
      <c r="D163" s="121">
        <v>6</v>
      </c>
      <c r="E163" s="96" t="s">
        <v>123</v>
      </c>
      <c r="I163" s="14"/>
      <c r="J163" s="14"/>
      <c r="K163" s="14"/>
      <c r="L163" s="14"/>
      <c r="M163" s="14"/>
      <c r="N163" s="14"/>
      <c r="O163" s="14"/>
      <c r="P163" s="14"/>
      <c r="Q163" s="15"/>
      <c r="R163" s="14"/>
      <c r="S163" s="14"/>
      <c r="T163" s="14"/>
      <c r="U163" s="14"/>
      <c r="V163" s="14"/>
      <c r="W163" s="14"/>
      <c r="X163" s="14"/>
      <c r="Y163" s="14"/>
      <c r="Z163" s="125"/>
    </row>
    <row r="164" spans="1:27" ht="20.100000000000001" customHeight="1" x14ac:dyDescent="0.15">
      <c r="A164" s="101"/>
      <c r="B164" s="101"/>
      <c r="C164" s="120"/>
      <c r="D164" s="121"/>
      <c r="E164" s="126"/>
      <c r="F164" s="126"/>
      <c r="G164" s="126"/>
      <c r="H164" s="126"/>
      <c r="I164" s="123"/>
      <c r="J164" s="128" t="s">
        <v>9</v>
      </c>
      <c r="K164" s="127"/>
      <c r="L164" s="127"/>
      <c r="M164" s="127"/>
      <c r="N164" s="127"/>
      <c r="O164" s="127"/>
      <c r="P164" s="127"/>
      <c r="Q164" s="127"/>
      <c r="R164" s="127"/>
      <c r="S164" s="127"/>
      <c r="T164" s="127"/>
      <c r="U164" s="127"/>
      <c r="V164" s="127"/>
      <c r="W164" s="127"/>
      <c r="X164" s="127"/>
      <c r="Y164" s="127"/>
      <c r="Z164" s="125"/>
    </row>
    <row r="165" spans="1:27" ht="20.100000000000001" customHeight="1" x14ac:dyDescent="0.15">
      <c r="A165" s="101">
        <f>IFERROR(IF(AND($I153="する",NOT(AND(TRIM($I165)&lt;&gt;"",ISNUMBER(VALUE(SUBSTITUTE($I165,"-",""))),IFERROR(SEARCH("-",$I165),0)&gt;0))),1001,0),3)</f>
        <v>0</v>
      </c>
      <c r="B165" s="101"/>
      <c r="C165" s="120"/>
      <c r="D165" s="121">
        <v>7</v>
      </c>
      <c r="E165" s="96" t="s">
        <v>3</v>
      </c>
      <c r="I165" s="13"/>
      <c r="J165" s="13"/>
      <c r="K165" s="13"/>
      <c r="L165" s="13"/>
      <c r="M165" s="13"/>
      <c r="Y165" s="127"/>
      <c r="Z165" s="125"/>
    </row>
    <row r="166" spans="1:27" ht="20.100000000000001" customHeight="1" x14ac:dyDescent="0.15">
      <c r="A166" s="101"/>
      <c r="B166" s="101"/>
      <c r="C166" s="129"/>
      <c r="D166" s="126"/>
      <c r="E166" s="126"/>
      <c r="F166" s="126"/>
      <c r="G166" s="126"/>
      <c r="H166" s="126"/>
      <c r="I166" s="123"/>
      <c r="J166" s="128" t="s">
        <v>162</v>
      </c>
      <c r="K166" s="127"/>
      <c r="L166" s="127"/>
      <c r="M166" s="127"/>
      <c r="N166" s="127"/>
      <c r="O166" s="127"/>
      <c r="P166" s="127"/>
      <c r="Q166" s="127"/>
      <c r="R166" s="127"/>
      <c r="S166" s="127"/>
      <c r="T166" s="127"/>
      <c r="U166" s="127"/>
      <c r="V166" s="127"/>
      <c r="W166" s="127"/>
      <c r="X166" s="127"/>
      <c r="Y166" s="127"/>
      <c r="Z166" s="125"/>
    </row>
    <row r="167" spans="1:27" ht="20.100000000000001" customHeight="1" x14ac:dyDescent="0.15">
      <c r="A167" s="101">
        <f>IFERROR(IF(AND($I153="する",AND(TRIM($I167)&lt;&gt;"",NOT(AND(ISNUMBER(VALUE(SUBSTITUTE($I167,"-",""))),IFERROR(SEARCH("-",$I167),0)&gt;0)))),1001,0),3)</f>
        <v>0</v>
      </c>
      <c r="B167" s="101"/>
      <c r="C167" s="120"/>
      <c r="D167" s="121">
        <v>8</v>
      </c>
      <c r="E167" s="96" t="s">
        <v>4</v>
      </c>
      <c r="I167" s="13"/>
      <c r="J167" s="13"/>
      <c r="K167" s="13"/>
      <c r="L167" s="13"/>
      <c r="M167" s="13"/>
      <c r="N167" s="127"/>
      <c r="O167" s="127"/>
      <c r="P167" s="127"/>
      <c r="Q167" s="127"/>
      <c r="R167" s="127"/>
      <c r="S167" s="127"/>
      <c r="T167" s="127"/>
      <c r="U167" s="127"/>
      <c r="V167" s="127"/>
      <c r="W167" s="127"/>
      <c r="X167" s="127"/>
      <c r="Y167" s="127"/>
      <c r="Z167" s="125"/>
    </row>
    <row r="168" spans="1:27" ht="20.100000000000001" customHeight="1" x14ac:dyDescent="0.15">
      <c r="A168" s="101"/>
      <c r="B168" s="101"/>
      <c r="C168" s="129"/>
      <c r="D168" s="126"/>
      <c r="E168" s="126"/>
      <c r="F168" s="126"/>
      <c r="G168" s="126"/>
      <c r="H168" s="126"/>
      <c r="I168" s="123"/>
      <c r="J168" s="128" t="s">
        <v>162</v>
      </c>
      <c r="K168" s="127"/>
      <c r="L168" s="127"/>
      <c r="M168" s="127"/>
      <c r="N168" s="127"/>
      <c r="O168" s="127"/>
      <c r="P168" s="127"/>
      <c r="Q168" s="127"/>
      <c r="R168" s="127"/>
      <c r="S168" s="127"/>
      <c r="T168" s="127"/>
      <c r="U168" s="127"/>
      <c r="V168" s="127"/>
      <c r="W168" s="127"/>
      <c r="X168" s="127"/>
      <c r="Y168" s="127"/>
      <c r="Z168" s="125"/>
    </row>
    <row r="169" spans="1:27" ht="20.100000000000001" customHeight="1" x14ac:dyDescent="0.15">
      <c r="A169" s="101">
        <f>IFERROR(IF(AND($I153="する",AND(TRIM($I169)&lt;&gt;"", NOT(IFERROR(SEARCH("@",$I169),0)&gt;0))),1001,0),3)</f>
        <v>0</v>
      </c>
      <c r="B169" s="101"/>
      <c r="C169" s="120"/>
      <c r="D169" s="121">
        <v>9</v>
      </c>
      <c r="E169" s="96" t="s">
        <v>124</v>
      </c>
      <c r="I169" s="13"/>
      <c r="J169" s="13"/>
      <c r="K169" s="13"/>
      <c r="L169" s="13"/>
      <c r="M169" s="13"/>
      <c r="N169" s="13"/>
      <c r="O169" s="13"/>
      <c r="P169" s="13"/>
      <c r="Q169" s="17"/>
      <c r="R169" s="13"/>
      <c r="S169" s="13"/>
      <c r="T169" s="13"/>
      <c r="U169" s="13"/>
      <c r="V169" s="13"/>
      <c r="W169" s="13"/>
      <c r="X169" s="13"/>
      <c r="Y169" s="13"/>
      <c r="Z169" s="125"/>
    </row>
    <row r="170" spans="1:27" ht="20.100000000000001" customHeight="1" x14ac:dyDescent="0.15">
      <c r="A170" s="101"/>
      <c r="B170" s="101"/>
      <c r="C170" s="129"/>
      <c r="D170" s="126"/>
      <c r="E170" s="126"/>
      <c r="F170" s="126"/>
      <c r="G170" s="126"/>
      <c r="H170" s="126"/>
      <c r="I170" s="123"/>
      <c r="J170" s="134" t="s">
        <v>183</v>
      </c>
      <c r="K170" s="151"/>
      <c r="L170" s="127"/>
      <c r="M170" s="127"/>
      <c r="N170" s="127"/>
      <c r="O170" s="127"/>
      <c r="P170" s="127"/>
      <c r="Q170" s="152"/>
      <c r="R170" s="127"/>
      <c r="S170" s="127"/>
      <c r="T170" s="127"/>
      <c r="U170" s="127"/>
      <c r="V170" s="127"/>
      <c r="W170" s="127"/>
      <c r="X170" s="127"/>
      <c r="Y170" s="127"/>
      <c r="Z170" s="125"/>
    </row>
    <row r="171" spans="1:27" ht="20.100000000000001" customHeight="1" x14ac:dyDescent="0.15">
      <c r="A171" s="101"/>
      <c r="B171" s="101"/>
      <c r="C171" s="140"/>
      <c r="D171" s="141"/>
      <c r="E171" s="141"/>
      <c r="F171" s="141"/>
      <c r="G171" s="141"/>
      <c r="H171" s="141"/>
      <c r="I171" s="142"/>
      <c r="J171" s="142"/>
      <c r="K171" s="143"/>
      <c r="L171" s="142"/>
      <c r="M171" s="142"/>
      <c r="N171" s="142"/>
      <c r="O171" s="142"/>
      <c r="P171" s="142"/>
      <c r="Q171" s="142"/>
      <c r="R171" s="142"/>
      <c r="S171" s="142"/>
      <c r="T171" s="142"/>
      <c r="U171" s="142"/>
      <c r="V171" s="142"/>
      <c r="W171" s="142"/>
      <c r="X171" s="142"/>
      <c r="Y171" s="171"/>
      <c r="Z171" s="144"/>
      <c r="AA171" s="158"/>
    </row>
    <row r="172" spans="1:27" ht="20.100000000000001" customHeight="1" x14ac:dyDescent="0.15">
      <c r="A172" s="101"/>
      <c r="B172" s="101"/>
      <c r="C172" s="126"/>
      <c r="D172" s="126"/>
      <c r="E172" s="126"/>
      <c r="F172" s="126"/>
      <c r="G172" s="126"/>
      <c r="H172" s="126"/>
      <c r="I172" s="146"/>
      <c r="J172" s="146"/>
      <c r="K172" s="146"/>
      <c r="L172" s="146"/>
      <c r="M172" s="146"/>
      <c r="N172" s="146"/>
      <c r="O172" s="146"/>
      <c r="P172" s="146"/>
      <c r="Q172" s="146"/>
      <c r="R172" s="146"/>
      <c r="S172" s="146"/>
      <c r="T172" s="146"/>
      <c r="U172" s="146"/>
      <c r="V172" s="146"/>
      <c r="W172" s="146"/>
      <c r="X172" s="146"/>
      <c r="Y172" s="172"/>
      <c r="Z172" s="126"/>
      <c r="AA172" s="158"/>
    </row>
    <row r="173" spans="1:27" ht="20.100000000000001" customHeight="1" x14ac:dyDescent="0.15">
      <c r="A173" s="101"/>
      <c r="B173" s="101"/>
      <c r="C173" s="126"/>
      <c r="D173" s="126"/>
      <c r="E173" s="126"/>
      <c r="F173" s="126"/>
      <c r="G173" s="126"/>
      <c r="H173" s="126"/>
      <c r="I173" s="126"/>
      <c r="J173" s="146"/>
      <c r="K173" s="157"/>
      <c r="L173" s="126"/>
      <c r="M173" s="126"/>
      <c r="N173" s="126"/>
      <c r="O173" s="126"/>
      <c r="P173" s="126"/>
      <c r="Q173" s="126"/>
      <c r="R173" s="126"/>
      <c r="S173" s="126"/>
      <c r="T173" s="126"/>
      <c r="U173" s="126"/>
      <c r="V173" s="126"/>
      <c r="W173" s="126"/>
      <c r="X173" s="126"/>
      <c r="Y173" s="126"/>
      <c r="Z173" s="126"/>
    </row>
    <row r="174" spans="1:27" ht="20.100000000000001" customHeight="1" x14ac:dyDescent="0.15">
      <c r="A174" s="101"/>
      <c r="B174" s="101"/>
      <c r="C174" s="113" t="s">
        <v>15</v>
      </c>
      <c r="D174" s="114"/>
      <c r="E174" s="114"/>
      <c r="F174" s="114"/>
      <c r="G174" s="114"/>
      <c r="H174" s="115"/>
      <c r="I174" s="173"/>
      <c r="J174" s="174"/>
      <c r="K174" s="174"/>
      <c r="L174" s="174"/>
    </row>
    <row r="175" spans="1:27" ht="20.100000000000001" customHeight="1" x14ac:dyDescent="0.15">
      <c r="A175" s="101"/>
      <c r="B175" s="101"/>
      <c r="C175" s="116"/>
      <c r="D175" s="148"/>
      <c r="E175" s="148"/>
      <c r="F175" s="148"/>
      <c r="G175" s="148"/>
      <c r="H175" s="148"/>
      <c r="I175" s="148"/>
      <c r="J175" s="148"/>
      <c r="K175" s="148"/>
      <c r="L175" s="148"/>
      <c r="M175" s="118"/>
      <c r="N175" s="118"/>
      <c r="O175" s="118"/>
      <c r="P175" s="118"/>
      <c r="Q175" s="175"/>
      <c r="R175" s="118"/>
      <c r="S175" s="118"/>
      <c r="T175" s="118"/>
      <c r="U175" s="118"/>
      <c r="V175" s="118"/>
      <c r="W175" s="118"/>
      <c r="X175" s="118"/>
      <c r="Y175" s="175"/>
      <c r="Z175" s="176"/>
    </row>
    <row r="176" spans="1:27" ht="20.100000000000001" customHeight="1" x14ac:dyDescent="0.15">
      <c r="A176" s="177"/>
      <c r="B176" s="101"/>
      <c r="C176" s="116"/>
      <c r="D176" s="121">
        <v>1</v>
      </c>
      <c r="E176" s="96" t="s">
        <v>181</v>
      </c>
      <c r="I176" s="32"/>
      <c r="J176" s="43"/>
      <c r="K176" s="43"/>
      <c r="L176" s="43"/>
      <c r="M176" s="43"/>
      <c r="N176" s="178"/>
      <c r="O176" s="178"/>
      <c r="P176" s="178"/>
      <c r="Q176" s="178"/>
      <c r="R176" s="178"/>
      <c r="S176" s="178"/>
      <c r="T176" s="178"/>
      <c r="U176" s="178"/>
      <c r="V176" s="126"/>
      <c r="W176" s="126"/>
      <c r="Z176" s="169"/>
    </row>
    <row r="177" spans="1:26" ht="30" customHeight="1" x14ac:dyDescent="0.15">
      <c r="A177" s="177"/>
      <c r="B177" s="101"/>
      <c r="C177" s="116"/>
      <c r="D177" s="179"/>
      <c r="E177" s="180" t="s">
        <v>182</v>
      </c>
      <c r="F177" s="180"/>
      <c r="G177" s="180"/>
      <c r="H177" s="178"/>
      <c r="I177" s="181"/>
      <c r="J177" s="149"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49"/>
      <c r="L177" s="149"/>
      <c r="M177" s="149"/>
      <c r="N177" s="149"/>
      <c r="O177" s="149"/>
      <c r="P177" s="149"/>
      <c r="Q177" s="149"/>
      <c r="R177" s="149"/>
      <c r="S177" s="149"/>
      <c r="T177" s="149"/>
      <c r="U177" s="149"/>
      <c r="V177" s="149"/>
      <c r="W177" s="149"/>
      <c r="X177" s="149"/>
      <c r="Y177" s="149"/>
      <c r="Z177" s="169"/>
    </row>
    <row r="178" spans="1:26" ht="20.100000000000001" customHeight="1" x14ac:dyDescent="0.15">
      <c r="A178" s="177"/>
      <c r="B178" s="101"/>
      <c r="C178" s="116"/>
      <c r="D178" s="121">
        <v>2</v>
      </c>
      <c r="E178" s="96" t="s">
        <v>113</v>
      </c>
      <c r="I178" s="13"/>
      <c r="J178" s="43"/>
      <c r="K178" s="43"/>
      <c r="L178" s="43"/>
      <c r="M178" s="43"/>
      <c r="N178" s="178"/>
      <c r="O178" s="178"/>
      <c r="P178" s="157"/>
      <c r="Q178" s="178"/>
      <c r="R178" s="178"/>
      <c r="S178" s="178"/>
      <c r="T178" s="178"/>
      <c r="U178" s="178"/>
      <c r="V178" s="126"/>
      <c r="W178" s="126"/>
      <c r="Z178" s="169"/>
    </row>
    <row r="179" spans="1:26" ht="20.100000000000001" customHeight="1" x14ac:dyDescent="0.15">
      <c r="A179" s="177"/>
      <c r="B179" s="101"/>
      <c r="C179" s="116"/>
      <c r="D179" s="179"/>
      <c r="E179" s="180"/>
      <c r="F179" s="180"/>
      <c r="G179" s="180"/>
      <c r="H179" s="178"/>
      <c r="I179" s="181"/>
      <c r="J179" s="182" t="s">
        <v>189</v>
      </c>
      <c r="K179" s="182"/>
      <c r="L179" s="182"/>
      <c r="M179" s="182"/>
      <c r="N179" s="182"/>
      <c r="O179" s="182"/>
      <c r="P179" s="182"/>
      <c r="Q179" s="182"/>
      <c r="R179" s="182"/>
      <c r="S179" s="182"/>
      <c r="T179" s="182"/>
      <c r="U179" s="182"/>
      <c r="V179" s="182"/>
      <c r="W179" s="182"/>
      <c r="X179" s="182"/>
      <c r="Y179" s="182"/>
      <c r="Z179" s="169"/>
    </row>
    <row r="180" spans="1:26" ht="20.100000000000001" customHeight="1" x14ac:dyDescent="0.15">
      <c r="A180" s="101"/>
      <c r="B180" s="101"/>
      <c r="C180" s="120"/>
      <c r="D180" s="121">
        <v>3</v>
      </c>
      <c r="E180" s="126" t="s">
        <v>73</v>
      </c>
      <c r="F180" s="126"/>
      <c r="P180" s="183"/>
      <c r="Q180" s="184"/>
      <c r="R180" s="184"/>
      <c r="S180" s="184"/>
      <c r="T180" s="184"/>
      <c r="U180" s="184"/>
      <c r="V180" s="184"/>
      <c r="W180" s="184"/>
      <c r="X180" s="184"/>
      <c r="Y180" s="184"/>
      <c r="Z180" s="125"/>
    </row>
    <row r="181" spans="1:26" ht="45" customHeight="1" x14ac:dyDescent="0.15">
      <c r="A181" s="101"/>
      <c r="B181" s="101"/>
      <c r="C181" s="120"/>
      <c r="D181" s="121"/>
      <c r="E181" s="185" t="s">
        <v>127</v>
      </c>
      <c r="F181" s="185"/>
      <c r="G181" s="185"/>
      <c r="H181" s="185"/>
      <c r="I181" s="185"/>
      <c r="J181" s="185"/>
      <c r="K181" s="185"/>
      <c r="L181" s="185"/>
      <c r="M181" s="185"/>
      <c r="N181" s="185"/>
      <c r="O181" s="185"/>
      <c r="P181" s="185"/>
      <c r="Q181" s="185"/>
      <c r="R181" s="185"/>
      <c r="S181" s="185"/>
      <c r="T181" s="185"/>
      <c r="U181" s="185"/>
      <c r="V181" s="185"/>
      <c r="W181" s="185"/>
      <c r="X181" s="185"/>
      <c r="Y181" s="185"/>
      <c r="Z181" s="125"/>
    </row>
    <row r="182" spans="1:26" ht="20.100000000000001" customHeight="1" x14ac:dyDescent="0.15">
      <c r="A182" s="101">
        <f>IFERROR(IF(COUNTIF($K183:$K186,"○")&gt;1,1001,0),3)</f>
        <v>0</v>
      </c>
      <c r="B182" s="420"/>
      <c r="C182" s="120"/>
      <c r="D182" s="121"/>
      <c r="E182" s="186" t="s">
        <v>74</v>
      </c>
      <c r="F182" s="187"/>
      <c r="G182" s="187"/>
      <c r="H182" s="187"/>
      <c r="I182" s="187"/>
      <c r="J182" s="188"/>
      <c r="K182" s="189" t="s">
        <v>75</v>
      </c>
      <c r="L182" s="190"/>
      <c r="M182" s="191"/>
      <c r="N182" s="192" t="s">
        <v>76</v>
      </c>
      <c r="O182" s="193"/>
      <c r="P182" s="193"/>
      <c r="Q182" s="193"/>
      <c r="R182" s="193"/>
      <c r="S182" s="193"/>
      <c r="T182" s="193"/>
      <c r="U182" s="193"/>
      <c r="V182" s="194"/>
      <c r="W182" s="195" t="s">
        <v>77</v>
      </c>
      <c r="X182" s="196"/>
      <c r="Y182" s="197"/>
      <c r="Z182" s="125"/>
    </row>
    <row r="183" spans="1:26" ht="20.100000000000001" customHeight="1" x14ac:dyDescent="0.15">
      <c r="A183" s="101"/>
      <c r="B183" s="101"/>
      <c r="C183" s="120"/>
      <c r="D183" s="198"/>
      <c r="E183" s="199" t="s">
        <v>78</v>
      </c>
      <c r="F183" s="200"/>
      <c r="G183" s="200"/>
      <c r="H183" s="200"/>
      <c r="I183" s="200"/>
      <c r="J183" s="201"/>
      <c r="K183" s="46"/>
      <c r="L183" s="47"/>
      <c r="M183" s="48"/>
      <c r="N183" s="202"/>
      <c r="O183" s="203"/>
      <c r="P183" s="203"/>
      <c r="Q183" s="203"/>
      <c r="R183" s="203"/>
      <c r="S183" s="203"/>
      <c r="T183" s="203"/>
      <c r="U183" s="203"/>
      <c r="V183" s="204"/>
      <c r="W183" s="205"/>
      <c r="X183" s="206"/>
      <c r="Y183" s="207"/>
      <c r="Z183" s="125"/>
    </row>
    <row r="184" spans="1:26" ht="20.100000000000001" customHeight="1" x14ac:dyDescent="0.15">
      <c r="A184" s="101">
        <f>IFERROR(IF(AND($K184="○",TRIM($N184)=""),1001,0),3)</f>
        <v>0</v>
      </c>
      <c r="B184" s="101"/>
      <c r="C184" s="120"/>
      <c r="D184" s="198"/>
      <c r="E184" s="208" t="s">
        <v>79</v>
      </c>
      <c r="F184" s="209"/>
      <c r="G184" s="209"/>
      <c r="H184" s="209"/>
      <c r="I184" s="209"/>
      <c r="J184" s="210"/>
      <c r="K184" s="49"/>
      <c r="L184" s="50"/>
      <c r="M184" s="51"/>
      <c r="N184" s="39"/>
      <c r="O184" s="52"/>
      <c r="P184" s="52"/>
      <c r="Q184" s="52"/>
      <c r="R184" s="52"/>
      <c r="S184" s="52"/>
      <c r="T184" s="52"/>
      <c r="U184" s="52"/>
      <c r="V184" s="53"/>
      <c r="W184" s="211"/>
      <c r="X184" s="212"/>
      <c r="Y184" s="213"/>
      <c r="Z184" s="125"/>
    </row>
    <row r="185" spans="1:26" ht="20.100000000000001" customHeight="1" x14ac:dyDescent="0.15">
      <c r="A185" s="101">
        <f>IFERROR(IF(AND($K185="○",TRIM($N185)=""),1001,0),3)</f>
        <v>0</v>
      </c>
      <c r="B185" s="101"/>
      <c r="C185" s="120"/>
      <c r="D185" s="198"/>
      <c r="E185" s="208" t="s">
        <v>80</v>
      </c>
      <c r="F185" s="209"/>
      <c r="G185" s="209"/>
      <c r="H185" s="209"/>
      <c r="I185" s="209"/>
      <c r="J185" s="210"/>
      <c r="K185" s="49"/>
      <c r="L185" s="50"/>
      <c r="M185" s="51"/>
      <c r="N185" s="39"/>
      <c r="O185" s="52"/>
      <c r="P185" s="52"/>
      <c r="Q185" s="52"/>
      <c r="R185" s="52"/>
      <c r="S185" s="52"/>
      <c r="T185" s="52"/>
      <c r="U185" s="52"/>
      <c r="V185" s="53"/>
      <c r="W185" s="214">
        <v>100</v>
      </c>
      <c r="X185" s="215"/>
      <c r="Y185" s="216" t="s">
        <v>126</v>
      </c>
      <c r="Z185" s="125"/>
    </row>
    <row r="186" spans="1:26" ht="20.100000000000001" customHeight="1" x14ac:dyDescent="0.15">
      <c r="A186" s="101">
        <f>IFERROR(IF(AND($K186="○",OR(TRIM($N186)="",TRIM($W186)="")),1001,0),3)</f>
        <v>0</v>
      </c>
      <c r="B186" s="101"/>
      <c r="C186" s="120"/>
      <c r="D186" s="198"/>
      <c r="E186" s="217" t="s">
        <v>81</v>
      </c>
      <c r="F186" s="218"/>
      <c r="G186" s="218"/>
      <c r="H186" s="218"/>
      <c r="I186" s="218"/>
      <c r="J186" s="219"/>
      <c r="K186" s="72"/>
      <c r="L186" s="73"/>
      <c r="M186" s="74"/>
      <c r="N186" s="39"/>
      <c r="O186" s="40"/>
      <c r="P186" s="41"/>
      <c r="Q186" s="40"/>
      <c r="R186" s="40"/>
      <c r="S186" s="40"/>
      <c r="T186" s="40"/>
      <c r="U186" s="40"/>
      <c r="V186" s="42"/>
      <c r="W186" s="26"/>
      <c r="X186" s="27"/>
      <c r="Y186" s="220" t="s">
        <v>126</v>
      </c>
      <c r="Z186" s="125"/>
    </row>
    <row r="187" spans="1:26" ht="20.100000000000001" customHeight="1" x14ac:dyDescent="0.15">
      <c r="A187" s="101"/>
      <c r="B187" s="101"/>
      <c r="C187" s="120"/>
      <c r="D187" s="198"/>
      <c r="E187" s="221"/>
      <c r="F187" s="222"/>
      <c r="G187" s="222"/>
      <c r="H187" s="222"/>
      <c r="I187" s="222"/>
      <c r="J187" s="223"/>
      <c r="K187" s="75"/>
      <c r="L187" s="76"/>
      <c r="M187" s="77"/>
      <c r="N187" s="28"/>
      <c r="O187" s="29"/>
      <c r="P187" s="30"/>
      <c r="Q187" s="29"/>
      <c r="R187" s="29"/>
      <c r="S187" s="29"/>
      <c r="T187" s="29"/>
      <c r="U187" s="29"/>
      <c r="V187" s="31"/>
      <c r="W187" s="44"/>
      <c r="X187" s="45"/>
      <c r="Y187" s="224" t="s">
        <v>126</v>
      </c>
      <c r="Z187" s="125"/>
    </row>
    <row r="188" spans="1:26" ht="20.100000000000001" customHeight="1" x14ac:dyDescent="0.15">
      <c r="A188" s="101"/>
      <c r="B188" s="101"/>
      <c r="C188" s="120"/>
      <c r="D188" s="121"/>
      <c r="E188" s="225"/>
      <c r="F188" s="225"/>
      <c r="G188" s="225"/>
      <c r="H188" s="225"/>
      <c r="I188" s="225"/>
      <c r="J188" s="225"/>
      <c r="K188" s="127"/>
      <c r="L188" s="127"/>
      <c r="M188" s="127"/>
      <c r="N188" s="127"/>
      <c r="O188" s="127"/>
      <c r="P188" s="127"/>
      <c r="Q188" s="127"/>
      <c r="R188" s="127"/>
      <c r="S188" s="127"/>
      <c r="T188" s="127"/>
      <c r="U188" s="127"/>
      <c r="V188" s="127"/>
      <c r="W188" s="127"/>
      <c r="X188" s="127"/>
      <c r="Y188" s="127"/>
      <c r="Z188" s="125"/>
    </row>
    <row r="189" spans="1:26" ht="20.100000000000001" customHeight="1" x14ac:dyDescent="0.15">
      <c r="A189" s="101">
        <f>IFERROR(IF($I189&lt;2,1001,0),3)</f>
        <v>1001</v>
      </c>
      <c r="B189" s="101"/>
      <c r="C189" s="120"/>
      <c r="D189" s="121">
        <v>4</v>
      </c>
      <c r="E189" s="96" t="s">
        <v>6</v>
      </c>
      <c r="I189" s="34"/>
      <c r="J189" s="34"/>
      <c r="K189" s="34"/>
      <c r="L189" s="34"/>
      <c r="M189" s="34"/>
      <c r="N189" s="126" t="s">
        <v>7</v>
      </c>
      <c r="O189" s="126"/>
      <c r="P189" s="126"/>
      <c r="Q189" s="126"/>
      <c r="R189" s="126"/>
      <c r="S189" s="126"/>
      <c r="T189" s="126"/>
      <c r="U189" s="126"/>
      <c r="V189" s="126"/>
      <c r="W189" s="126"/>
      <c r="X189" s="126"/>
      <c r="Y189" s="126"/>
      <c r="Z189" s="125"/>
    </row>
    <row r="190" spans="1:26" ht="30" customHeight="1" x14ac:dyDescent="0.15">
      <c r="A190" s="101"/>
      <c r="B190" s="101"/>
      <c r="C190" s="129"/>
      <c r="D190" s="126"/>
      <c r="E190" s="126"/>
      <c r="F190" s="126"/>
      <c r="G190" s="126"/>
      <c r="H190" s="126"/>
      <c r="I190" s="123"/>
      <c r="J190" s="226" t="s">
        <v>416</v>
      </c>
      <c r="K190" s="226"/>
      <c r="L190" s="226"/>
      <c r="M190" s="226"/>
      <c r="N190" s="226"/>
      <c r="O190" s="226"/>
      <c r="P190" s="226"/>
      <c r="Q190" s="226"/>
      <c r="R190" s="226"/>
      <c r="S190" s="226"/>
      <c r="T190" s="226"/>
      <c r="U190" s="226"/>
      <c r="V190" s="226"/>
      <c r="W190" s="226"/>
      <c r="X190" s="226"/>
      <c r="Y190" s="226"/>
      <c r="Z190" s="125"/>
    </row>
    <row r="191" spans="1:26" ht="20.100000000000001" customHeight="1" x14ac:dyDescent="0.15">
      <c r="A191" s="101"/>
      <c r="B191" s="101"/>
      <c r="C191" s="120"/>
      <c r="D191" s="121">
        <v>5</v>
      </c>
      <c r="E191" s="96" t="s">
        <v>114</v>
      </c>
      <c r="I191" s="34"/>
      <c r="J191" s="34"/>
      <c r="K191" s="34"/>
      <c r="L191" s="34"/>
      <c r="M191" s="34"/>
      <c r="N191" s="126" t="s">
        <v>7</v>
      </c>
      <c r="O191" s="34"/>
      <c r="P191" s="35"/>
      <c r="Q191" s="35"/>
      <c r="R191" s="126" t="s">
        <v>125</v>
      </c>
      <c r="S191" s="126"/>
      <c r="T191" s="126"/>
      <c r="U191" s="126"/>
      <c r="V191" s="126"/>
      <c r="W191" s="126"/>
      <c r="X191" s="126"/>
      <c r="Y191" s="126"/>
      <c r="Z191" s="125"/>
    </row>
    <row r="192" spans="1:26" ht="20.100000000000001" customHeight="1" x14ac:dyDescent="0.15">
      <c r="A192" s="101"/>
      <c r="B192" s="101"/>
      <c r="C192" s="129"/>
      <c r="D192" s="126"/>
      <c r="E192" s="126"/>
      <c r="F192" s="126"/>
      <c r="G192" s="126"/>
      <c r="H192" s="126"/>
      <c r="I192" s="123"/>
      <c r="J192" s="128" t="s">
        <v>179</v>
      </c>
      <c r="K192" s="128"/>
      <c r="L192" s="128"/>
      <c r="M192" s="128"/>
      <c r="N192" s="128"/>
      <c r="O192" s="128"/>
      <c r="P192" s="128"/>
      <c r="Q192" s="128"/>
      <c r="R192" s="128"/>
      <c r="S192" s="128"/>
      <c r="T192" s="128"/>
      <c r="U192" s="128"/>
      <c r="V192" s="128"/>
      <c r="W192" s="128"/>
      <c r="X192" s="128"/>
      <c r="Y192" s="128"/>
      <c r="Z192" s="125"/>
    </row>
    <row r="193" spans="1:27" ht="20.100000000000001" customHeight="1" x14ac:dyDescent="0.15">
      <c r="A193" s="101"/>
      <c r="B193" s="101"/>
      <c r="C193" s="120"/>
      <c r="D193" s="121">
        <v>6</v>
      </c>
      <c r="E193" s="96" t="s">
        <v>115</v>
      </c>
      <c r="I193" s="32"/>
      <c r="J193" s="33"/>
      <c r="K193" s="33"/>
      <c r="L193" s="33"/>
      <c r="M193" s="33"/>
      <c r="N193" s="126"/>
      <c r="O193" s="126"/>
      <c r="P193" s="126"/>
      <c r="Q193" s="126"/>
      <c r="R193" s="126"/>
      <c r="S193" s="126"/>
      <c r="T193" s="126"/>
      <c r="U193" s="126"/>
      <c r="V193" s="126"/>
      <c r="W193" s="126"/>
      <c r="X193" s="126"/>
      <c r="Y193" s="126"/>
      <c r="Z193" s="125"/>
    </row>
    <row r="194" spans="1:27" ht="20.100000000000001" customHeight="1" x14ac:dyDescent="0.15">
      <c r="A194" s="101"/>
      <c r="B194" s="101"/>
      <c r="C194" s="129"/>
      <c r="D194" s="126"/>
      <c r="E194" s="126"/>
      <c r="F194" s="126"/>
      <c r="G194" s="126"/>
      <c r="H194" s="126"/>
      <c r="I194" s="123"/>
      <c r="J194" s="128" t="str">
        <f>日付例&amp;"　年月日を入力してください。個人の場合や設立日が1900/3/31以前の場合は、入力不要です。"</f>
        <v>例)2025/4/1、R7/4/1　年月日を入力してください。個人の場合や設立日が1900/3/31以前の場合は、入力不要です。</v>
      </c>
      <c r="K194" s="127"/>
      <c r="L194" s="127"/>
      <c r="M194" s="127"/>
      <c r="N194" s="127"/>
      <c r="O194" s="127"/>
      <c r="P194" s="127"/>
      <c r="Q194" s="127"/>
      <c r="R194" s="127"/>
      <c r="S194" s="127"/>
      <c r="T194" s="127"/>
      <c r="U194" s="127"/>
      <c r="V194" s="127"/>
      <c r="W194" s="127"/>
      <c r="X194" s="127"/>
      <c r="Y194" s="127"/>
      <c r="Z194" s="125"/>
    </row>
    <row r="195" spans="1:27" ht="20.100000000000001" customHeight="1" x14ac:dyDescent="0.15">
      <c r="A195" s="101">
        <f>IFERROR(IF(TRIM($I195)="",1001,0),3)</f>
        <v>1001</v>
      </c>
      <c r="B195" s="101"/>
      <c r="C195" s="120"/>
      <c r="D195" s="121">
        <v>7</v>
      </c>
      <c r="E195" s="227" t="s">
        <v>418</v>
      </c>
      <c r="F195" s="227"/>
      <c r="G195" s="227"/>
      <c r="H195" s="227"/>
      <c r="I195" s="78"/>
      <c r="J195" s="81"/>
      <c r="K195" s="81"/>
      <c r="L195" s="81"/>
      <c r="M195" s="81"/>
      <c r="N195" s="96" t="s">
        <v>417</v>
      </c>
      <c r="Y195" s="126"/>
      <c r="Z195" s="169"/>
    </row>
    <row r="196" spans="1:27" ht="20.100000000000001" customHeight="1" x14ac:dyDescent="0.15">
      <c r="A196" s="101"/>
      <c r="B196" s="101"/>
      <c r="C196" s="120"/>
      <c r="D196" s="121"/>
      <c r="E196" s="228"/>
      <c r="F196" s="229"/>
      <c r="G196" s="230"/>
      <c r="H196" s="230"/>
      <c r="I196" s="231"/>
      <c r="J196" s="230"/>
      <c r="K196" s="230"/>
      <c r="Y196" s="126"/>
      <c r="Z196" s="169"/>
    </row>
    <row r="197" spans="1:27" ht="20.100000000000001" customHeight="1" x14ac:dyDescent="0.15">
      <c r="A197" s="101"/>
      <c r="B197" s="101"/>
      <c r="C197" s="120"/>
      <c r="D197" s="121">
        <v>8</v>
      </c>
      <c r="E197" s="96" t="s">
        <v>82</v>
      </c>
      <c r="I197" s="13"/>
      <c r="J197" s="33"/>
      <c r="K197" s="33"/>
      <c r="L197" s="33"/>
      <c r="M197" s="33"/>
      <c r="N197" s="126"/>
      <c r="O197" s="126"/>
      <c r="P197" s="126"/>
      <c r="Q197" s="126"/>
      <c r="R197" s="126"/>
      <c r="S197" s="126"/>
      <c r="T197" s="126"/>
      <c r="U197" s="126"/>
      <c r="V197" s="126"/>
      <c r="W197" s="126"/>
      <c r="X197" s="126"/>
      <c r="Y197" s="126"/>
      <c r="Z197" s="125"/>
    </row>
    <row r="198" spans="1:27" ht="60" customHeight="1" x14ac:dyDescent="0.15">
      <c r="A198" s="101"/>
      <c r="B198" s="101"/>
      <c r="C198" s="129"/>
      <c r="D198" s="126"/>
      <c r="E198" s="126"/>
      <c r="F198" s="126"/>
      <c r="G198" s="126"/>
      <c r="H198" s="126"/>
      <c r="I198" s="123"/>
      <c r="J198" s="226" t="s">
        <v>180</v>
      </c>
      <c r="K198" s="226"/>
      <c r="L198" s="226"/>
      <c r="M198" s="226"/>
      <c r="N198" s="226"/>
      <c r="O198" s="226"/>
      <c r="P198" s="226"/>
      <c r="Q198" s="226"/>
      <c r="R198" s="226"/>
      <c r="S198" s="226"/>
      <c r="T198" s="226"/>
      <c r="U198" s="226"/>
      <c r="V198" s="226"/>
      <c r="W198" s="226"/>
      <c r="X198" s="226"/>
      <c r="Y198" s="226"/>
      <c r="Z198" s="125"/>
    </row>
    <row r="199" spans="1:27" ht="20.100000000000001" customHeight="1" x14ac:dyDescent="0.15">
      <c r="A199" s="101"/>
      <c r="B199" s="101"/>
      <c r="C199" s="140"/>
      <c r="D199" s="141"/>
      <c r="E199" s="141"/>
      <c r="F199" s="141"/>
      <c r="G199" s="141"/>
      <c r="H199" s="141"/>
      <c r="I199" s="141"/>
      <c r="J199" s="142"/>
      <c r="K199" s="142"/>
      <c r="L199" s="232"/>
      <c r="M199" s="232"/>
      <c r="N199" s="171"/>
      <c r="O199" s="142"/>
      <c r="P199" s="165"/>
      <c r="Q199" s="165"/>
      <c r="R199" s="165"/>
      <c r="S199" s="171"/>
      <c r="T199" s="171"/>
      <c r="U199" s="171"/>
      <c r="V199" s="171"/>
      <c r="W199" s="171"/>
      <c r="X199" s="171"/>
      <c r="Y199" s="142"/>
      <c r="Z199" s="144"/>
    </row>
    <row r="200" spans="1:27" ht="20.100000000000001" customHeight="1" x14ac:dyDescent="0.15">
      <c r="A200" s="101"/>
      <c r="B200" s="101"/>
      <c r="C200" s="126"/>
      <c r="D200" s="126"/>
      <c r="E200" s="126"/>
      <c r="F200" s="126"/>
      <c r="G200" s="126"/>
      <c r="H200" s="126"/>
      <c r="I200" s="126"/>
      <c r="J200" s="146"/>
      <c r="K200" s="146"/>
      <c r="L200" s="233"/>
      <c r="M200" s="146"/>
      <c r="N200" s="172"/>
      <c r="O200" s="146"/>
      <c r="P200" s="166"/>
      <c r="Q200" s="166"/>
      <c r="R200" s="166"/>
      <c r="S200" s="172"/>
      <c r="T200" s="172"/>
      <c r="U200" s="172"/>
      <c r="V200" s="172"/>
      <c r="W200" s="172"/>
      <c r="X200" s="172"/>
      <c r="Y200" s="146"/>
      <c r="Z200" s="126"/>
    </row>
    <row r="201" spans="1:27" ht="20.100000000000001" customHeight="1" x14ac:dyDescent="0.15">
      <c r="A201" s="101"/>
      <c r="B201" s="101"/>
      <c r="C201" s="126"/>
      <c r="D201" s="126"/>
      <c r="E201" s="126"/>
      <c r="F201" s="126"/>
      <c r="G201" s="126"/>
      <c r="H201" s="126"/>
      <c r="I201" s="126"/>
      <c r="J201" s="146"/>
      <c r="K201" s="146"/>
      <c r="L201" s="234"/>
      <c r="M201" s="126"/>
      <c r="N201" s="235"/>
      <c r="O201" s="126"/>
      <c r="P201" s="167"/>
      <c r="Q201" s="167"/>
      <c r="R201" s="167"/>
      <c r="S201" s="235"/>
      <c r="T201" s="235"/>
      <c r="U201" s="235"/>
      <c r="V201" s="235"/>
      <c r="W201" s="235"/>
      <c r="X201" s="235"/>
      <c r="Y201" s="235"/>
      <c r="Z201" s="126"/>
      <c r="AA201" s="235"/>
    </row>
    <row r="202" spans="1:27" ht="20.100000000000001" customHeight="1" x14ac:dyDescent="0.15">
      <c r="A202" s="101"/>
      <c r="B202" s="101"/>
      <c r="C202" s="113" t="s">
        <v>16</v>
      </c>
      <c r="D202" s="114"/>
      <c r="E202" s="114"/>
      <c r="F202" s="114"/>
      <c r="G202" s="114"/>
      <c r="H202" s="115"/>
      <c r="I202" s="236"/>
      <c r="L202" s="237"/>
      <c r="N202" s="158"/>
      <c r="P202" s="238"/>
      <c r="Q202" s="238"/>
      <c r="R202" s="238"/>
      <c r="S202" s="158"/>
      <c r="T202" s="158"/>
      <c r="U202" s="158"/>
      <c r="V202" s="158"/>
      <c r="W202" s="158"/>
      <c r="X202" s="158"/>
      <c r="Y202" s="158"/>
      <c r="AA202" s="158"/>
    </row>
    <row r="203" spans="1:27" ht="20.100000000000001" customHeight="1" x14ac:dyDescent="0.15">
      <c r="A203" s="101"/>
      <c r="B203" s="101"/>
      <c r="C203" s="116"/>
      <c r="D203" s="117"/>
      <c r="E203" s="117"/>
      <c r="F203" s="117"/>
      <c r="G203" s="117"/>
      <c r="H203" s="117"/>
      <c r="I203" s="117"/>
      <c r="J203" s="118"/>
      <c r="K203" s="118"/>
      <c r="L203" s="175"/>
      <c r="M203" s="175"/>
      <c r="N203" s="162"/>
      <c r="O203" s="162"/>
      <c r="P203" s="239"/>
      <c r="Q203" s="239"/>
      <c r="R203" s="239"/>
      <c r="S203" s="162"/>
      <c r="T203" s="162"/>
      <c r="U203" s="162"/>
      <c r="V203" s="162"/>
      <c r="W203" s="162"/>
      <c r="X203" s="162"/>
      <c r="Y203" s="162"/>
      <c r="Z203" s="119"/>
      <c r="AA203" s="158"/>
    </row>
    <row r="204" spans="1:27" ht="15.75" hidden="1" customHeight="1" x14ac:dyDescent="0.15">
      <c r="A204" s="101"/>
      <c r="B204" s="101"/>
      <c r="C204" s="116"/>
      <c r="D204" s="117"/>
      <c r="E204" s="117"/>
      <c r="F204" s="117"/>
      <c r="G204" s="117"/>
      <c r="H204" s="117"/>
      <c r="I204" s="117"/>
      <c r="J204" s="126"/>
      <c r="K204" s="126"/>
      <c r="L204" s="234"/>
      <c r="M204" s="234"/>
      <c r="N204" s="235"/>
      <c r="O204" s="235"/>
      <c r="P204" s="167"/>
      <c r="Q204" s="167"/>
      <c r="R204" s="167"/>
      <c r="S204" s="235"/>
      <c r="T204" s="235"/>
      <c r="U204" s="235"/>
      <c r="V204" s="235"/>
      <c r="W204" s="235"/>
      <c r="X204" s="235"/>
      <c r="Y204" s="235"/>
      <c r="Z204" s="125"/>
      <c r="AA204" s="158"/>
    </row>
    <row r="205" spans="1:27" ht="20.100000000000001" customHeight="1" x14ac:dyDescent="0.15">
      <c r="A205" s="101">
        <f>IFERROR(IF(OR(TRIM($I205)="",OR(NOT(ISNUMBER(VALUE($P205))), TRIM($P205)="", LEN($P205)&lt;&gt;6)),1001,0),3)</f>
        <v>1001</v>
      </c>
      <c r="B205" s="101"/>
      <c r="C205" s="120"/>
      <c r="D205" s="121">
        <v>1</v>
      </c>
      <c r="E205" s="96" t="s">
        <v>116</v>
      </c>
      <c r="I205" s="13"/>
      <c r="J205" s="13"/>
      <c r="K205" s="13"/>
      <c r="L205" s="13"/>
      <c r="M205" s="13"/>
      <c r="N205" s="157" t="s">
        <v>66</v>
      </c>
      <c r="O205" s="240" t="s">
        <v>64</v>
      </c>
      <c r="P205" s="1"/>
      <c r="Q205" s="126" t="s">
        <v>65</v>
      </c>
      <c r="T205" s="126"/>
      <c r="Y205" s="126"/>
      <c r="Z205" s="125"/>
    </row>
    <row r="206" spans="1:27" ht="30" customHeight="1" x14ac:dyDescent="0.15">
      <c r="A206" s="101"/>
      <c r="B206" s="101"/>
      <c r="C206" s="129"/>
      <c r="D206" s="126"/>
      <c r="E206" s="126"/>
      <c r="F206" s="126"/>
      <c r="G206" s="126"/>
      <c r="H206" s="126"/>
      <c r="I206" s="132"/>
      <c r="J206" s="149" t="s">
        <v>119</v>
      </c>
      <c r="K206" s="182"/>
      <c r="L206" s="182"/>
      <c r="M206" s="182"/>
      <c r="N206" s="182"/>
      <c r="O206" s="182"/>
      <c r="P206" s="182"/>
      <c r="Q206" s="182"/>
      <c r="R206" s="182"/>
      <c r="S206" s="182"/>
      <c r="T206" s="182"/>
      <c r="U206" s="182"/>
      <c r="V206" s="182"/>
      <c r="W206" s="182"/>
      <c r="X206" s="182"/>
      <c r="Y206" s="182"/>
      <c r="Z206" s="125"/>
    </row>
    <row r="207" spans="1:27" ht="20.100000000000001" customHeight="1" x14ac:dyDescent="0.15">
      <c r="A207" s="101">
        <f>IFERROR(IF(TRIM($I207)="",1001,0),3)</f>
        <v>1001</v>
      </c>
      <c r="B207" s="101"/>
      <c r="C207" s="120"/>
      <c r="D207" s="121">
        <f>D205+1</f>
        <v>2</v>
      </c>
      <c r="E207" s="96" t="s">
        <v>83</v>
      </c>
      <c r="I207" s="32"/>
      <c r="J207" s="13"/>
      <c r="K207" s="13"/>
      <c r="L207" s="13"/>
      <c r="M207" s="13"/>
      <c r="N207" s="240"/>
      <c r="O207" s="126"/>
      <c r="P207" s="126"/>
      <c r="Q207" s="126"/>
      <c r="R207" s="126"/>
      <c r="S207" s="126"/>
      <c r="T207" s="126"/>
      <c r="U207" s="126"/>
      <c r="V207" s="126"/>
      <c r="W207" s="126"/>
      <c r="X207" s="126"/>
      <c r="Y207" s="126"/>
      <c r="Z207" s="125"/>
    </row>
    <row r="208" spans="1:27" ht="19.899999999999999" customHeight="1" x14ac:dyDescent="0.15">
      <c r="A208" s="101"/>
      <c r="B208" s="101"/>
      <c r="C208" s="129"/>
      <c r="D208" s="126"/>
      <c r="E208" s="126"/>
      <c r="F208" s="126"/>
      <c r="G208" s="126"/>
      <c r="H208" s="126"/>
      <c r="I208" s="132"/>
      <c r="J208" s="128" t="str">
        <f>日付例&amp;"　年月日を入力してください。"</f>
        <v>例)2025/4/1、R7/4/1　年月日を入力してください。</v>
      </c>
      <c r="K208" s="128"/>
      <c r="L208" s="128"/>
      <c r="M208" s="128"/>
      <c r="N208" s="128"/>
      <c r="O208" s="128"/>
      <c r="P208" s="128"/>
      <c r="Q208" s="128"/>
      <c r="R208" s="128"/>
      <c r="S208" s="128"/>
      <c r="T208" s="128"/>
      <c r="U208" s="128"/>
      <c r="V208" s="128"/>
      <c r="W208" s="128"/>
      <c r="X208" s="128"/>
      <c r="Y208" s="128"/>
      <c r="Z208" s="125"/>
    </row>
    <row r="209" spans="1:26" ht="20.100000000000001" customHeight="1" x14ac:dyDescent="0.15">
      <c r="A209" s="177">
        <f>IFERROR(IF(TRIM($I209)="",1001,0),3)</f>
        <v>1001</v>
      </c>
      <c r="B209" s="101"/>
      <c r="C209" s="116"/>
      <c r="D209" s="121">
        <f>D207+1</f>
        <v>3</v>
      </c>
      <c r="E209" s="96" t="s">
        <v>397</v>
      </c>
      <c r="I209" s="78"/>
      <c r="J209" s="79"/>
      <c r="K209" s="79"/>
      <c r="L209" s="79"/>
      <c r="M209" s="79"/>
      <c r="N209" s="126" t="s">
        <v>398</v>
      </c>
      <c r="O209" s="178"/>
      <c r="P209" s="178"/>
      <c r="Q209" s="178"/>
      <c r="R209" s="178"/>
      <c r="S209" s="178"/>
      <c r="T209" s="178"/>
      <c r="U209" s="178"/>
      <c r="V209" s="126"/>
      <c r="W209" s="126"/>
      <c r="Z209" s="169"/>
    </row>
    <row r="210" spans="1:26" ht="20.100000000000001" customHeight="1" x14ac:dyDescent="0.15">
      <c r="A210" s="177"/>
      <c r="B210" s="101"/>
      <c r="C210" s="116"/>
      <c r="D210" s="179"/>
      <c r="E210" s="180"/>
      <c r="F210" s="180"/>
      <c r="G210" s="180"/>
      <c r="H210" s="178"/>
      <c r="I210" s="181"/>
      <c r="J210" s="128" t="s">
        <v>400</v>
      </c>
      <c r="K210" s="128"/>
      <c r="L210" s="128"/>
      <c r="M210" s="128"/>
      <c r="N210" s="128"/>
      <c r="O210" s="128"/>
      <c r="P210" s="128"/>
      <c r="Q210" s="128"/>
      <c r="R210" s="128"/>
      <c r="S210" s="128"/>
      <c r="T210" s="128"/>
      <c r="U210" s="128"/>
      <c r="V210" s="126"/>
      <c r="W210" s="126"/>
      <c r="Z210" s="169"/>
    </row>
    <row r="211" spans="1:26" ht="20.100000000000001" customHeight="1" x14ac:dyDescent="0.15">
      <c r="A211" s="177">
        <f>IFERROR(IF(TRIM($I211)="",1001,0),3)</f>
        <v>1001</v>
      </c>
      <c r="B211" s="101"/>
      <c r="C211" s="116"/>
      <c r="D211" s="121">
        <f>D209+1</f>
        <v>4</v>
      </c>
      <c r="E211" s="96" t="s">
        <v>399</v>
      </c>
      <c r="I211" s="78"/>
      <c r="J211" s="79"/>
      <c r="K211" s="79"/>
      <c r="L211" s="79"/>
      <c r="M211" s="79"/>
      <c r="N211" s="126" t="s">
        <v>398</v>
      </c>
      <c r="O211" s="178"/>
      <c r="P211" s="157"/>
      <c r="Q211" s="178"/>
      <c r="R211" s="178"/>
      <c r="S211" s="178"/>
      <c r="T211" s="178"/>
      <c r="U211" s="178"/>
      <c r="V211" s="126"/>
      <c r="W211" s="126"/>
      <c r="Z211" s="169"/>
    </row>
    <row r="212" spans="1:26" ht="20.100000000000001" customHeight="1" x14ac:dyDescent="0.15">
      <c r="A212" s="177"/>
      <c r="B212" s="101"/>
      <c r="C212" s="116"/>
      <c r="D212" s="179"/>
      <c r="E212" s="180"/>
      <c r="F212" s="180"/>
      <c r="G212" s="180"/>
      <c r="H212" s="178"/>
      <c r="I212" s="181"/>
      <c r="J212" s="128" t="s">
        <v>401</v>
      </c>
      <c r="K212" s="128"/>
      <c r="L212" s="128"/>
      <c r="M212" s="128"/>
      <c r="N212" s="128"/>
      <c r="O212" s="128"/>
      <c r="P212" s="128"/>
      <c r="Q212" s="128"/>
      <c r="R212" s="128"/>
      <c r="S212" s="128"/>
      <c r="T212" s="128"/>
      <c r="U212" s="128"/>
      <c r="V212" s="127"/>
      <c r="W212" s="127"/>
      <c r="Z212" s="169"/>
    </row>
    <row r="213" spans="1:26" ht="20.100000000000001" customHeight="1" x14ac:dyDescent="0.15">
      <c r="A213" s="101">
        <f>IFERROR(IF(TRIM($I213)="",1001,0),3)</f>
        <v>1001</v>
      </c>
      <c r="B213" s="101"/>
      <c r="C213" s="120"/>
      <c r="D213" s="121">
        <f>D211+1</f>
        <v>5</v>
      </c>
      <c r="E213" s="96" t="s">
        <v>404</v>
      </c>
      <c r="I213" s="34"/>
      <c r="J213" s="34"/>
      <c r="K213" s="34"/>
      <c r="L213" s="34"/>
      <c r="M213" s="34"/>
      <c r="N213" s="126"/>
      <c r="O213" s="126"/>
      <c r="P213" s="126"/>
      <c r="Q213" s="126"/>
      <c r="R213" s="126"/>
      <c r="S213" s="126"/>
      <c r="T213" s="126"/>
      <c r="U213" s="126"/>
      <c r="V213" s="126"/>
      <c r="W213" s="126"/>
      <c r="X213" s="126"/>
      <c r="Y213" s="126"/>
      <c r="Z213" s="125"/>
    </row>
    <row r="214" spans="1:26" ht="20.100000000000001" customHeight="1" x14ac:dyDescent="0.15">
      <c r="A214" s="101"/>
      <c r="B214" s="101"/>
      <c r="C214" s="129"/>
      <c r="D214" s="126"/>
      <c r="E214" s="126"/>
      <c r="F214" s="126"/>
      <c r="G214" s="126"/>
      <c r="H214" s="126"/>
      <c r="I214" s="123"/>
      <c r="J214" s="128" t="s">
        <v>402</v>
      </c>
      <c r="K214" s="127"/>
      <c r="L214" s="127"/>
      <c r="M214" s="127"/>
      <c r="N214" s="127"/>
      <c r="O214" s="127"/>
      <c r="P214" s="127"/>
      <c r="Q214" s="127"/>
      <c r="R214" s="127"/>
      <c r="S214" s="127"/>
      <c r="T214" s="127"/>
      <c r="U214" s="127"/>
      <c r="V214" s="127"/>
      <c r="W214" s="127"/>
      <c r="X214" s="127"/>
      <c r="Y214" s="127"/>
      <c r="Z214" s="125"/>
    </row>
    <row r="215" spans="1:26" ht="20.100000000000001" customHeight="1" x14ac:dyDescent="0.15">
      <c r="A215" s="101">
        <f>IFERROR(IF(TRIM($I215)="",1001,0),3)</f>
        <v>1001</v>
      </c>
      <c r="B215" s="101"/>
      <c r="C215" s="120"/>
      <c r="D215" s="121">
        <f>D213+1</f>
        <v>6</v>
      </c>
      <c r="E215" s="96" t="s">
        <v>405</v>
      </c>
      <c r="I215" s="34"/>
      <c r="J215" s="34"/>
      <c r="K215" s="34"/>
      <c r="L215" s="34"/>
      <c r="M215" s="34"/>
      <c r="N215" s="126"/>
      <c r="O215" s="126"/>
      <c r="P215" s="126"/>
      <c r="Q215" s="126"/>
      <c r="R215" s="126"/>
      <c r="S215" s="126"/>
      <c r="T215" s="126"/>
      <c r="U215" s="126"/>
      <c r="V215" s="126"/>
      <c r="W215" s="126"/>
      <c r="X215" s="126"/>
      <c r="Y215" s="126"/>
      <c r="Z215" s="125"/>
    </row>
    <row r="216" spans="1:26" ht="20.100000000000001" customHeight="1" x14ac:dyDescent="0.15">
      <c r="A216" s="101"/>
      <c r="B216" s="101"/>
      <c r="C216" s="129"/>
      <c r="D216" s="126"/>
      <c r="E216" s="126"/>
      <c r="F216" s="126"/>
      <c r="G216" s="126"/>
      <c r="H216" s="126"/>
      <c r="I216" s="123"/>
      <c r="J216" s="128" t="s">
        <v>403</v>
      </c>
      <c r="K216" s="127"/>
      <c r="L216" s="127"/>
      <c r="M216" s="127"/>
      <c r="N216" s="127"/>
      <c r="O216" s="127"/>
      <c r="P216" s="127"/>
      <c r="Q216" s="127"/>
      <c r="R216" s="127"/>
      <c r="S216" s="127"/>
      <c r="T216" s="127"/>
      <c r="U216" s="127"/>
      <c r="V216" s="127"/>
      <c r="W216" s="127"/>
      <c r="X216" s="127"/>
      <c r="Y216" s="127"/>
      <c r="Z216" s="125"/>
    </row>
    <row r="217" spans="1:26" ht="20.100000000000001" customHeight="1" x14ac:dyDescent="0.15">
      <c r="A217" s="101">
        <f>IFERROR(IF(TRIM($I217)="",1001,0),3)</f>
        <v>1001</v>
      </c>
      <c r="B217" s="101"/>
      <c r="C217" s="129"/>
      <c r="D217" s="121">
        <f>D215+1</f>
        <v>7</v>
      </c>
      <c r="E217" s="96" t="s">
        <v>406</v>
      </c>
      <c r="F217" s="126"/>
      <c r="G217" s="126"/>
      <c r="H217" s="126"/>
      <c r="I217" s="13"/>
      <c r="J217" s="33"/>
      <c r="K217" s="33"/>
      <c r="L217" s="33"/>
      <c r="M217" s="33"/>
      <c r="N217" s="172"/>
      <c r="O217" s="146"/>
      <c r="P217" s="166"/>
      <c r="Q217" s="166"/>
      <c r="R217" s="166"/>
      <c r="S217" s="172"/>
      <c r="T217" s="172"/>
      <c r="U217" s="172"/>
      <c r="V217" s="172"/>
      <c r="W217" s="172"/>
      <c r="X217" s="172"/>
      <c r="Y217" s="146"/>
      <c r="Z217" s="125"/>
    </row>
    <row r="218" spans="1:26" ht="20.100000000000001" customHeight="1" x14ac:dyDescent="0.15">
      <c r="A218" s="101"/>
      <c r="B218" s="101"/>
      <c r="C218" s="129"/>
      <c r="D218" s="126"/>
      <c r="E218" s="126"/>
      <c r="F218" s="126"/>
      <c r="G218" s="126"/>
      <c r="H218" s="126"/>
      <c r="I218" s="126"/>
      <c r="J218" s="135" t="s">
        <v>71</v>
      </c>
      <c r="K218" s="146"/>
      <c r="L218" s="233"/>
      <c r="M218" s="233"/>
      <c r="N218" s="172"/>
      <c r="O218" s="146"/>
      <c r="P218" s="166"/>
      <c r="Q218" s="166"/>
      <c r="R218" s="166"/>
      <c r="S218" s="172"/>
      <c r="T218" s="172"/>
      <c r="U218" s="172"/>
      <c r="V218" s="172"/>
      <c r="W218" s="172"/>
      <c r="X218" s="172"/>
      <c r="Y218" s="146"/>
      <c r="Z218" s="125"/>
    </row>
    <row r="219" spans="1:26" ht="20.100000000000001" customHeight="1" x14ac:dyDescent="0.15">
      <c r="A219" s="101">
        <f>IFERROR(IF(TRIM($I219)="",1001,0),3)</f>
        <v>1001</v>
      </c>
      <c r="B219" s="101"/>
      <c r="C219" s="129"/>
      <c r="D219" s="121">
        <f>D217+1</f>
        <v>8</v>
      </c>
      <c r="E219" s="96" t="s">
        <v>407</v>
      </c>
      <c r="F219" s="126"/>
      <c r="G219" s="126"/>
      <c r="H219" s="126"/>
      <c r="I219" s="13"/>
      <c r="J219" s="33"/>
      <c r="K219" s="33"/>
      <c r="L219" s="33"/>
      <c r="M219" s="33"/>
      <c r="N219" s="172"/>
      <c r="O219" s="146"/>
      <c r="P219" s="166"/>
      <c r="Q219" s="166"/>
      <c r="R219" s="166"/>
      <c r="S219" s="172"/>
      <c r="T219" s="172"/>
      <c r="U219" s="172"/>
      <c r="V219" s="172"/>
      <c r="W219" s="172"/>
      <c r="X219" s="172"/>
      <c r="Y219" s="146"/>
      <c r="Z219" s="125"/>
    </row>
    <row r="220" spans="1:26" ht="20.100000000000001" customHeight="1" x14ac:dyDescent="0.15">
      <c r="A220" s="101"/>
      <c r="B220" s="101"/>
      <c r="C220" s="129"/>
      <c r="D220" s="126"/>
      <c r="E220" s="126"/>
      <c r="F220" s="126"/>
      <c r="G220" s="126"/>
      <c r="H220" s="126"/>
      <c r="I220" s="126"/>
      <c r="J220" s="135" t="s">
        <v>71</v>
      </c>
      <c r="K220" s="146"/>
      <c r="L220" s="233"/>
      <c r="M220" s="233"/>
      <c r="N220" s="172"/>
      <c r="O220" s="146"/>
      <c r="P220" s="166"/>
      <c r="Q220" s="166"/>
      <c r="R220" s="166"/>
      <c r="S220" s="172"/>
      <c r="T220" s="172"/>
      <c r="U220" s="172"/>
      <c r="V220" s="172"/>
      <c r="W220" s="172"/>
      <c r="X220" s="172"/>
      <c r="Y220" s="146"/>
      <c r="Z220" s="125"/>
    </row>
    <row r="221" spans="1:26" ht="20.100000000000001" customHeight="1" x14ac:dyDescent="0.15">
      <c r="A221" s="101">
        <f>IFERROR(IF(TRIM($I221)="",1001,0),3)</f>
        <v>1001</v>
      </c>
      <c r="B221" s="101"/>
      <c r="C221" s="129"/>
      <c r="D221" s="121">
        <f>D219+1</f>
        <v>9</v>
      </c>
      <c r="E221" s="96" t="s">
        <v>408</v>
      </c>
      <c r="F221" s="126"/>
      <c r="G221" s="126"/>
      <c r="H221" s="126"/>
      <c r="I221" s="13"/>
      <c r="J221" s="33"/>
      <c r="K221" s="33"/>
      <c r="L221" s="33"/>
      <c r="M221" s="33"/>
      <c r="N221" s="172"/>
      <c r="O221" s="146"/>
      <c r="P221" s="166"/>
      <c r="Q221" s="166"/>
      <c r="R221" s="166"/>
      <c r="S221" s="172"/>
      <c r="T221" s="172"/>
      <c r="U221" s="172"/>
      <c r="V221" s="172"/>
      <c r="W221" s="172"/>
      <c r="X221" s="172"/>
      <c r="Y221" s="146"/>
      <c r="Z221" s="125"/>
    </row>
    <row r="222" spans="1:26" ht="20.100000000000001" customHeight="1" x14ac:dyDescent="0.15">
      <c r="A222" s="101"/>
      <c r="B222" s="101"/>
      <c r="C222" s="129"/>
      <c r="D222" s="126"/>
      <c r="E222" s="150" t="s">
        <v>409</v>
      </c>
      <c r="F222" s="126"/>
      <c r="G222" s="126"/>
      <c r="H222" s="126"/>
      <c r="I222" s="126"/>
      <c r="J222" s="135" t="s">
        <v>71</v>
      </c>
      <c r="K222" s="146"/>
      <c r="L222" s="233"/>
      <c r="M222" s="233"/>
      <c r="N222" s="172"/>
      <c r="O222" s="146"/>
      <c r="P222" s="166"/>
      <c r="Q222" s="166"/>
      <c r="R222" s="166"/>
      <c r="S222" s="172"/>
      <c r="T222" s="172"/>
      <c r="U222" s="172"/>
      <c r="V222" s="172"/>
      <c r="W222" s="172"/>
      <c r="X222" s="172"/>
      <c r="Y222" s="146"/>
      <c r="Z222" s="125"/>
    </row>
    <row r="223" spans="1:26" ht="20.100000000000001" customHeight="1" x14ac:dyDescent="0.15">
      <c r="A223" s="101">
        <f>IFERROR(IF(TRIM($I223)="",1001,0),3)</f>
        <v>1001</v>
      </c>
      <c r="B223" s="101"/>
      <c r="C223" s="120"/>
      <c r="D223" s="121">
        <f>D221+1</f>
        <v>10</v>
      </c>
      <c r="E223" s="96" t="s">
        <v>410</v>
      </c>
      <c r="I223" s="13"/>
      <c r="J223" s="13"/>
      <c r="K223" s="13"/>
      <c r="L223" s="13"/>
      <c r="M223" s="13"/>
      <c r="N223" s="126"/>
      <c r="O223" s="126"/>
      <c r="P223" s="126"/>
      <c r="Q223" s="126"/>
      <c r="R223" s="126"/>
      <c r="S223" s="126"/>
      <c r="T223" s="126"/>
      <c r="U223" s="126"/>
      <c r="V223" s="126"/>
      <c r="W223" s="126"/>
      <c r="X223" s="126"/>
      <c r="Y223" s="126"/>
      <c r="Z223" s="125"/>
    </row>
    <row r="224" spans="1:26" ht="20.100000000000001" customHeight="1" x14ac:dyDescent="0.15">
      <c r="A224" s="101"/>
      <c r="B224" s="101"/>
      <c r="C224" s="120"/>
      <c r="D224" s="121"/>
      <c r="E224" s="180" t="s">
        <v>411</v>
      </c>
      <c r="I224" s="241"/>
      <c r="J224" s="135" t="s">
        <v>414</v>
      </c>
      <c r="K224" s="241"/>
      <c r="L224" s="241"/>
      <c r="M224" s="241"/>
      <c r="N224" s="126"/>
      <c r="O224" s="126"/>
      <c r="P224" s="126"/>
      <c r="Q224" s="126"/>
      <c r="R224" s="126"/>
      <c r="S224" s="126"/>
      <c r="T224" s="126"/>
      <c r="U224" s="126"/>
      <c r="V224" s="126"/>
      <c r="W224" s="126"/>
      <c r="X224" s="126"/>
      <c r="Y224" s="126"/>
      <c r="Z224" s="125"/>
    </row>
    <row r="225" spans="1:27" ht="20.100000000000001" customHeight="1" x14ac:dyDescent="0.15">
      <c r="A225" s="101">
        <f>IFERROR(IF(AND($I223="未加入", TRIM($I225)=""),1001,0),3)</f>
        <v>0</v>
      </c>
      <c r="B225" s="101"/>
      <c r="C225" s="120"/>
      <c r="D225" s="121">
        <f>D223+1</f>
        <v>11</v>
      </c>
      <c r="E225" s="96" t="s">
        <v>410</v>
      </c>
      <c r="I225" s="80"/>
      <c r="J225" s="80"/>
      <c r="K225" s="80"/>
      <c r="L225" s="80"/>
      <c r="M225" s="80"/>
      <c r="N225" s="80"/>
      <c r="O225" s="80"/>
      <c r="P225" s="80"/>
      <c r="Q225" s="80"/>
      <c r="R225" s="80"/>
      <c r="S225" s="80"/>
      <c r="T225" s="80"/>
      <c r="U225" s="80"/>
      <c r="V225" s="80"/>
      <c r="W225" s="80"/>
      <c r="X225" s="80"/>
      <c r="Y225" s="80"/>
      <c r="Z225" s="125"/>
    </row>
    <row r="226" spans="1:27" ht="24.95" customHeight="1" x14ac:dyDescent="0.15">
      <c r="A226" s="101"/>
      <c r="B226" s="101"/>
      <c r="C226" s="120"/>
      <c r="D226" s="121"/>
      <c r="E226" s="180" t="s">
        <v>412</v>
      </c>
      <c r="I226" s="80"/>
      <c r="J226" s="80"/>
      <c r="K226" s="80"/>
      <c r="L226" s="80"/>
      <c r="M226" s="80"/>
      <c r="N226" s="80"/>
      <c r="O226" s="80"/>
      <c r="P226" s="80"/>
      <c r="Q226" s="80"/>
      <c r="R226" s="80"/>
      <c r="S226" s="80"/>
      <c r="T226" s="80"/>
      <c r="U226" s="80"/>
      <c r="V226" s="80"/>
      <c r="W226" s="80"/>
      <c r="X226" s="80"/>
      <c r="Y226" s="80"/>
      <c r="Z226" s="125"/>
    </row>
    <row r="227" spans="1:27" ht="20.100000000000001" customHeight="1" x14ac:dyDescent="0.15">
      <c r="A227" s="101"/>
      <c r="B227" s="101"/>
      <c r="C227" s="120"/>
      <c r="D227" s="121"/>
      <c r="E227" s="180"/>
      <c r="I227" s="241"/>
      <c r="J227" s="135" t="s">
        <v>413</v>
      </c>
      <c r="K227" s="241"/>
      <c r="L227" s="241"/>
      <c r="M227" s="241"/>
      <c r="N227" s="241"/>
      <c r="O227" s="241"/>
      <c r="P227" s="241"/>
      <c r="Q227" s="241"/>
      <c r="R227" s="241"/>
      <c r="S227" s="241"/>
      <c r="T227" s="241"/>
      <c r="U227" s="241"/>
      <c r="V227" s="241"/>
      <c r="W227" s="241"/>
      <c r="X227" s="241"/>
      <c r="Y227" s="241"/>
      <c r="Z227" s="125"/>
    </row>
    <row r="228" spans="1:27" ht="20.100000000000001" customHeight="1" x14ac:dyDescent="0.15">
      <c r="A228" s="101"/>
      <c r="B228" s="101"/>
      <c r="C228" s="129"/>
      <c r="D228" s="121">
        <v>12</v>
      </c>
      <c r="E228" s="96" t="s">
        <v>389</v>
      </c>
      <c r="G228" s="126"/>
      <c r="H228" s="126"/>
      <c r="I228" s="132"/>
      <c r="J228" s="128"/>
      <c r="K228" s="128"/>
      <c r="L228" s="128"/>
      <c r="M228" s="128"/>
      <c r="N228" s="128"/>
      <c r="O228" s="128"/>
      <c r="P228" s="128"/>
      <c r="Q228" s="128"/>
      <c r="R228" s="128"/>
      <c r="S228" s="128"/>
      <c r="T228" s="128"/>
      <c r="U228" s="128"/>
      <c r="V228" s="128"/>
      <c r="W228" s="128"/>
      <c r="X228" s="128"/>
      <c r="Y228" s="128"/>
      <c r="Z228" s="125"/>
    </row>
    <row r="229" spans="1:27" ht="90" customHeight="1" x14ac:dyDescent="0.15">
      <c r="A229" s="101"/>
      <c r="B229" s="101"/>
      <c r="C229" s="116"/>
      <c r="E229" s="242" t="s">
        <v>565</v>
      </c>
      <c r="F229" s="242"/>
      <c r="G229" s="242"/>
      <c r="H229" s="242"/>
      <c r="I229" s="242"/>
      <c r="J229" s="242"/>
      <c r="K229" s="242"/>
      <c r="L229" s="242"/>
      <c r="M229" s="242"/>
      <c r="N229" s="242"/>
      <c r="O229" s="242"/>
      <c r="P229" s="242"/>
      <c r="Q229" s="242"/>
      <c r="R229" s="242"/>
      <c r="S229" s="242"/>
      <c r="T229" s="242"/>
      <c r="U229" s="242"/>
      <c r="V229" s="242"/>
      <c r="W229" s="242"/>
      <c r="X229" s="242"/>
      <c r="Y229" s="242"/>
      <c r="Z229" s="125"/>
      <c r="AA229" s="158"/>
    </row>
    <row r="230" spans="1:27" ht="19.899999999999999" customHeight="1" x14ac:dyDescent="0.15">
      <c r="A230" s="101"/>
      <c r="B230" s="101"/>
      <c r="C230" s="120"/>
      <c r="E230" s="243" t="s">
        <v>362</v>
      </c>
      <c r="F230" s="244"/>
      <c r="G230" s="244"/>
      <c r="H230" s="244"/>
      <c r="I230" s="244"/>
      <c r="J230" s="244"/>
      <c r="K230" s="245"/>
      <c r="L230" s="246" t="s">
        <v>8</v>
      </c>
      <c r="M230" s="247"/>
      <c r="N230" s="248" t="s">
        <v>563</v>
      </c>
      <c r="O230" s="249"/>
      <c r="P230" s="250" t="s">
        <v>390</v>
      </c>
      <c r="Q230" s="251"/>
      <c r="R230" s="250" t="s">
        <v>391</v>
      </c>
      <c r="S230" s="252"/>
      <c r="T230" s="251"/>
      <c r="U230" s="253" t="s">
        <v>419</v>
      </c>
      <c r="V230" s="254"/>
      <c r="W230" s="255" t="s">
        <v>357</v>
      </c>
      <c r="X230" s="256"/>
      <c r="Y230" s="257"/>
      <c r="Z230" s="125"/>
      <c r="AA230" s="235"/>
    </row>
    <row r="231" spans="1:27" ht="30" customHeight="1" x14ac:dyDescent="0.15">
      <c r="A231" s="101">
        <f>IFERROR(IF(OR(COUNTIF($L232:$L264,"○")&lt;1,COUNTIF($L232:$L264,"○")&gt;20),1001,0),3)</f>
        <v>1001</v>
      </c>
      <c r="B231" s="420"/>
      <c r="C231" s="120"/>
      <c r="E231" s="258"/>
      <c r="F231" s="259"/>
      <c r="G231" s="259"/>
      <c r="H231" s="259"/>
      <c r="I231" s="259"/>
      <c r="J231" s="259"/>
      <c r="K231" s="260"/>
      <c r="L231" s="261"/>
      <c r="M231" s="262"/>
      <c r="N231" s="263"/>
      <c r="O231" s="264"/>
      <c r="P231" s="265"/>
      <c r="Q231" s="266"/>
      <c r="R231" s="265"/>
      <c r="S231" s="267"/>
      <c r="T231" s="266"/>
      <c r="U231" s="268"/>
      <c r="V231" s="269"/>
      <c r="W231" s="270" t="s">
        <v>358</v>
      </c>
      <c r="X231" s="271" t="s">
        <v>359</v>
      </c>
      <c r="Y231" s="272" t="s">
        <v>171</v>
      </c>
      <c r="Z231" s="125"/>
      <c r="AA231" s="235"/>
    </row>
    <row r="232" spans="1:27" ht="20.100000000000001" customHeight="1" x14ac:dyDescent="0.15">
      <c r="A232" s="101">
        <f>IFERROR(IF(AND($L232="○", OR(TRIM($N232)="",TRIM($P232)="",TRIM($R232)="",AND($I63="する",TRIM($U232)=""),TRIM($W232)="",TRIM($X232)="",TRIM($Y232)="")),1001,0),3)</f>
        <v>0</v>
      </c>
      <c r="B232" s="101"/>
      <c r="C232" s="120"/>
      <c r="E232" s="273" t="s">
        <v>84</v>
      </c>
      <c r="F232" s="274" t="s">
        <v>128</v>
      </c>
      <c r="G232" s="275"/>
      <c r="H232" s="275"/>
      <c r="I232" s="275"/>
      <c r="J232" s="275"/>
      <c r="K232" s="276"/>
      <c r="L232" s="58"/>
      <c r="M232" s="59"/>
      <c r="N232" s="60"/>
      <c r="O232" s="61"/>
      <c r="P232" s="56"/>
      <c r="Q232" s="57"/>
      <c r="R232" s="23"/>
      <c r="S232" s="24"/>
      <c r="T232" s="25"/>
      <c r="U232" s="60"/>
      <c r="V232" s="61"/>
      <c r="W232" s="2"/>
      <c r="X232" s="2"/>
      <c r="Y232" s="3"/>
      <c r="Z232" s="125"/>
      <c r="AA232" s="235"/>
    </row>
    <row r="233" spans="1:27" ht="20.100000000000001" customHeight="1" x14ac:dyDescent="0.15">
      <c r="A233" s="101">
        <f>IFERROR(IF(AND($L233="○", OR(TRIM($P233)="",TRIM($R233)="",TRIM($W233)="",TRIM($X233)="",TRIM($Y233)="")),1001,0),3)</f>
        <v>0</v>
      </c>
      <c r="B233" s="101"/>
      <c r="C233" s="120"/>
      <c r="E233" s="277" t="s">
        <v>324</v>
      </c>
      <c r="F233" s="278" t="s">
        <v>420</v>
      </c>
      <c r="G233" s="279"/>
      <c r="H233" s="279"/>
      <c r="I233" s="279"/>
      <c r="J233" s="279"/>
      <c r="K233" s="280"/>
      <c r="L233" s="21"/>
      <c r="M233" s="22"/>
      <c r="N233" s="281"/>
      <c r="O233" s="282"/>
      <c r="P233" s="11"/>
      <c r="Q233" s="12"/>
      <c r="R233" s="18"/>
      <c r="S233" s="19"/>
      <c r="T233" s="20"/>
      <c r="U233" s="281"/>
      <c r="V233" s="282"/>
      <c r="W233" s="2"/>
      <c r="X233" s="2"/>
      <c r="Y233" s="4"/>
      <c r="Z233" s="125"/>
      <c r="AA233" s="235"/>
    </row>
    <row r="234" spans="1:27" ht="20.100000000000001" customHeight="1" x14ac:dyDescent="0.15">
      <c r="A234" s="101">
        <f>IFERROR(IF(AND($L234="○", OR(TRIM($N234)="",TRIM($P234)="",TRIM($R234)="",AND($I63="する",TRIM($U234)=""),TRIM($W234)="",TRIM($X234)="",TRIM($Y234)="")),1001,0),3)</f>
        <v>0</v>
      </c>
      <c r="B234" s="101"/>
      <c r="C234" s="120"/>
      <c r="E234" s="283" t="s">
        <v>85</v>
      </c>
      <c r="F234" s="284" t="s">
        <v>129</v>
      </c>
      <c r="G234" s="285"/>
      <c r="H234" s="285"/>
      <c r="I234" s="285"/>
      <c r="J234" s="285"/>
      <c r="K234" s="286"/>
      <c r="L234" s="21"/>
      <c r="M234" s="22"/>
      <c r="N234" s="54"/>
      <c r="O234" s="55"/>
      <c r="P234" s="11"/>
      <c r="Q234" s="12"/>
      <c r="R234" s="18"/>
      <c r="S234" s="19"/>
      <c r="T234" s="20"/>
      <c r="U234" s="54"/>
      <c r="V234" s="55"/>
      <c r="W234" s="2"/>
      <c r="X234" s="2"/>
      <c r="Y234" s="4"/>
      <c r="Z234" s="125"/>
      <c r="AA234" s="235"/>
    </row>
    <row r="235" spans="1:27" ht="20.100000000000001" customHeight="1" x14ac:dyDescent="0.15">
      <c r="A235" s="101">
        <f>IFERROR(IF(AND($L235="○", OR(TRIM($N235)="",TRIM($P235)="",TRIM($R235)="",AND($I63="する",TRIM($U235)=""),TRIM($W235)="",TRIM($X235)="",TRIM($Y235)="")),1001,0),3)</f>
        <v>0</v>
      </c>
      <c r="B235" s="101"/>
      <c r="C235" s="120"/>
      <c r="E235" s="283" t="s">
        <v>86</v>
      </c>
      <c r="F235" s="284" t="s">
        <v>130</v>
      </c>
      <c r="G235" s="285"/>
      <c r="H235" s="285"/>
      <c r="I235" s="285"/>
      <c r="J235" s="285"/>
      <c r="K235" s="286"/>
      <c r="L235" s="21"/>
      <c r="M235" s="22"/>
      <c r="N235" s="54"/>
      <c r="O235" s="55"/>
      <c r="P235" s="11"/>
      <c r="Q235" s="12"/>
      <c r="R235" s="18"/>
      <c r="S235" s="19"/>
      <c r="T235" s="20"/>
      <c r="U235" s="54"/>
      <c r="V235" s="55"/>
      <c r="W235" s="2"/>
      <c r="X235" s="2"/>
      <c r="Y235" s="4"/>
      <c r="Z235" s="125"/>
      <c r="AA235" s="235"/>
    </row>
    <row r="236" spans="1:27" ht="20.100000000000001" customHeight="1" x14ac:dyDescent="0.15">
      <c r="A236" s="101">
        <f>IFERROR(IF(AND($L236="○", OR(TRIM($N236)="",TRIM($P236)="",TRIM($R236)="",AND($I63="する",TRIM($U236)=""),TRIM($W236)="",TRIM($X236)="",TRIM($Y236)="")),1001,0),3)</f>
        <v>0</v>
      </c>
      <c r="B236" s="101"/>
      <c r="C236" s="120"/>
      <c r="E236" s="283" t="s">
        <v>87</v>
      </c>
      <c r="F236" s="284" t="s">
        <v>131</v>
      </c>
      <c r="G236" s="285"/>
      <c r="H236" s="285"/>
      <c r="I236" s="285"/>
      <c r="J236" s="285"/>
      <c r="K236" s="286"/>
      <c r="L236" s="21"/>
      <c r="M236" s="22"/>
      <c r="N236" s="54"/>
      <c r="O236" s="55"/>
      <c r="P236" s="11"/>
      <c r="Q236" s="12"/>
      <c r="R236" s="18"/>
      <c r="S236" s="19"/>
      <c r="T236" s="20"/>
      <c r="U236" s="54"/>
      <c r="V236" s="55"/>
      <c r="W236" s="2"/>
      <c r="X236" s="2"/>
      <c r="Y236" s="4"/>
      <c r="Z236" s="125"/>
      <c r="AA236" s="235"/>
    </row>
    <row r="237" spans="1:27" ht="20.100000000000001" customHeight="1" x14ac:dyDescent="0.15">
      <c r="A237" s="101">
        <f>IFERROR(IF(AND($L237="○", OR(TRIM($N237)="",TRIM($P237)="",TRIM($R237)="",AND($I63="する",TRIM($U237)=""),TRIM($W237)="",TRIM($X237)="",TRIM($Y237)="")),1001,0),3)</f>
        <v>0</v>
      </c>
      <c r="B237" s="101"/>
      <c r="C237" s="120"/>
      <c r="E237" s="283" t="s">
        <v>157</v>
      </c>
      <c r="F237" s="284" t="s">
        <v>132</v>
      </c>
      <c r="G237" s="285"/>
      <c r="H237" s="285"/>
      <c r="I237" s="285"/>
      <c r="J237" s="285"/>
      <c r="K237" s="286"/>
      <c r="L237" s="21"/>
      <c r="M237" s="22"/>
      <c r="N237" s="54"/>
      <c r="O237" s="55"/>
      <c r="P237" s="11"/>
      <c r="Q237" s="12"/>
      <c r="R237" s="18"/>
      <c r="S237" s="19"/>
      <c r="T237" s="20"/>
      <c r="U237" s="54"/>
      <c r="V237" s="55"/>
      <c r="W237" s="2"/>
      <c r="X237" s="2"/>
      <c r="Y237" s="4"/>
      <c r="Z237" s="125"/>
      <c r="AA237" s="235"/>
    </row>
    <row r="238" spans="1:27" ht="20.100000000000001" customHeight="1" x14ac:dyDescent="0.15">
      <c r="A238" s="101">
        <f>IFERROR(IF(AND($L238="○", OR(TRIM($P238)="",TRIM($R238)="",TRIM($W238)="",TRIM($X238)="",TRIM($Y238)="")),1001,0),3)</f>
        <v>0</v>
      </c>
      <c r="B238" s="101"/>
      <c r="C238" s="120"/>
      <c r="E238" s="287" t="s">
        <v>363</v>
      </c>
      <c r="F238" s="288" t="s">
        <v>331</v>
      </c>
      <c r="G238" s="284"/>
      <c r="H238" s="285"/>
      <c r="I238" s="285"/>
      <c r="J238" s="285"/>
      <c r="K238" s="286"/>
      <c r="L238" s="21"/>
      <c r="M238" s="22"/>
      <c r="N238" s="281"/>
      <c r="O238" s="282"/>
      <c r="P238" s="11"/>
      <c r="Q238" s="12"/>
      <c r="R238" s="18"/>
      <c r="S238" s="19"/>
      <c r="T238" s="20"/>
      <c r="U238" s="281"/>
      <c r="V238" s="282"/>
      <c r="W238" s="2"/>
      <c r="X238" s="2"/>
      <c r="Y238" s="4"/>
      <c r="Z238" s="125"/>
      <c r="AA238" s="235"/>
    </row>
    <row r="239" spans="1:27" ht="20.100000000000001" customHeight="1" x14ac:dyDescent="0.15">
      <c r="A239" s="101">
        <f>IFERROR(IF(AND($L239="○", OR(TRIM($N239)="",TRIM($P239)="",TRIM($R239)="",AND($I63="する",TRIM($U239)=""),TRIM($W239)="",TRIM($X239)="",TRIM($Y239)="")),1001,0),3)</f>
        <v>0</v>
      </c>
      <c r="B239" s="101"/>
      <c r="C239" s="120"/>
      <c r="E239" s="283" t="s">
        <v>88</v>
      </c>
      <c r="F239" s="284" t="s">
        <v>133</v>
      </c>
      <c r="G239" s="285"/>
      <c r="H239" s="285"/>
      <c r="I239" s="285"/>
      <c r="J239" s="285"/>
      <c r="K239" s="286"/>
      <c r="L239" s="21"/>
      <c r="M239" s="22"/>
      <c r="N239" s="54"/>
      <c r="O239" s="55"/>
      <c r="P239" s="11"/>
      <c r="Q239" s="12"/>
      <c r="R239" s="18"/>
      <c r="S239" s="19"/>
      <c r="T239" s="20"/>
      <c r="U239" s="54"/>
      <c r="V239" s="55"/>
      <c r="W239" s="2"/>
      <c r="X239" s="2"/>
      <c r="Y239" s="4"/>
      <c r="Z239" s="125"/>
      <c r="AA239" s="235"/>
    </row>
    <row r="240" spans="1:27" ht="20.100000000000001" customHeight="1" x14ac:dyDescent="0.15">
      <c r="A240" s="101">
        <f>IFERROR(IF(AND($L240="○", OR(TRIM($N240)="",TRIM($P240)="",TRIM($R240)="",AND($I63="する",TRIM($U240)=""),TRIM($W240)="",TRIM($X240)="",TRIM($Y240)="")),1001,0),3)</f>
        <v>0</v>
      </c>
      <c r="B240" s="101"/>
      <c r="C240" s="120"/>
      <c r="E240" s="283" t="s">
        <v>89</v>
      </c>
      <c r="F240" s="284" t="s">
        <v>134</v>
      </c>
      <c r="G240" s="285"/>
      <c r="H240" s="285"/>
      <c r="I240" s="285"/>
      <c r="J240" s="285"/>
      <c r="K240" s="286"/>
      <c r="L240" s="21"/>
      <c r="M240" s="22"/>
      <c r="N240" s="54"/>
      <c r="O240" s="55"/>
      <c r="P240" s="11"/>
      <c r="Q240" s="12"/>
      <c r="R240" s="18"/>
      <c r="S240" s="19"/>
      <c r="T240" s="20"/>
      <c r="U240" s="54"/>
      <c r="V240" s="55"/>
      <c r="W240" s="2"/>
      <c r="X240" s="2"/>
      <c r="Y240" s="4"/>
      <c r="Z240" s="125"/>
      <c r="AA240" s="235"/>
    </row>
    <row r="241" spans="1:27" ht="20.100000000000001" customHeight="1" x14ac:dyDescent="0.15">
      <c r="A241" s="101">
        <f>IFERROR(IF(AND($L241="○", OR(TRIM($N241)="",TRIM($P241)="",TRIM($R241)="",AND($I63="する",TRIM($U241)=""),TRIM($W241)="",TRIM($X241)="",TRIM($Y241)="")),1001,0),3)</f>
        <v>0</v>
      </c>
      <c r="B241" s="101"/>
      <c r="C241" s="120"/>
      <c r="E241" s="283" t="s">
        <v>90</v>
      </c>
      <c r="F241" s="284" t="s">
        <v>135</v>
      </c>
      <c r="G241" s="285"/>
      <c r="H241" s="285"/>
      <c r="I241" s="285"/>
      <c r="J241" s="285"/>
      <c r="K241" s="286"/>
      <c r="L241" s="21"/>
      <c r="M241" s="22"/>
      <c r="N241" s="54"/>
      <c r="O241" s="55"/>
      <c r="P241" s="11"/>
      <c r="Q241" s="12"/>
      <c r="R241" s="18"/>
      <c r="S241" s="19"/>
      <c r="T241" s="20"/>
      <c r="U241" s="54"/>
      <c r="V241" s="55"/>
      <c r="W241" s="2"/>
      <c r="X241" s="2"/>
      <c r="Y241" s="4"/>
      <c r="Z241" s="125"/>
      <c r="AA241" s="235"/>
    </row>
    <row r="242" spans="1:27" ht="20.100000000000001" customHeight="1" x14ac:dyDescent="0.15">
      <c r="A242" s="101">
        <f>IFERROR(IF(AND($L242="○", OR(TRIM($N242)="",TRIM($P242)="",TRIM($R242)="",AND($I63="する",TRIM($U242)=""),TRIM($W242)="",TRIM($X242)="",TRIM($Y242)="")),1001,0),3)</f>
        <v>0</v>
      </c>
      <c r="B242" s="101"/>
      <c r="C242" s="120"/>
      <c r="E242" s="283" t="s">
        <v>91</v>
      </c>
      <c r="F242" s="284" t="s">
        <v>136</v>
      </c>
      <c r="G242" s="285"/>
      <c r="H242" s="285"/>
      <c r="I242" s="285"/>
      <c r="J242" s="285"/>
      <c r="K242" s="286"/>
      <c r="L242" s="21"/>
      <c r="M242" s="22"/>
      <c r="N242" s="54"/>
      <c r="O242" s="55"/>
      <c r="P242" s="11"/>
      <c r="Q242" s="12"/>
      <c r="R242" s="18"/>
      <c r="S242" s="19"/>
      <c r="T242" s="20"/>
      <c r="U242" s="54"/>
      <c r="V242" s="55"/>
      <c r="W242" s="2"/>
      <c r="X242" s="2"/>
      <c r="Y242" s="4"/>
      <c r="Z242" s="125"/>
      <c r="AA242" s="235"/>
    </row>
    <row r="243" spans="1:27" ht="20.100000000000001" customHeight="1" x14ac:dyDescent="0.15">
      <c r="A243" s="101">
        <f>IFERROR(IF(AND($L243="○", OR(TRIM($N243)="",TRIM($P243)="",TRIM($R243)="",AND($I63="する",TRIM($U243)=""),TRIM($W243)="",TRIM($X243)="",TRIM($Y243)="")),1001,0),3)</f>
        <v>0</v>
      </c>
      <c r="B243" s="101"/>
      <c r="C243" s="120"/>
      <c r="E243" s="283" t="s">
        <v>92</v>
      </c>
      <c r="F243" s="284" t="s">
        <v>137</v>
      </c>
      <c r="G243" s="285"/>
      <c r="H243" s="285"/>
      <c r="I243" s="285"/>
      <c r="J243" s="285"/>
      <c r="K243" s="286"/>
      <c r="L243" s="21"/>
      <c r="M243" s="22"/>
      <c r="N243" s="54"/>
      <c r="O243" s="55"/>
      <c r="P243" s="11"/>
      <c r="Q243" s="12"/>
      <c r="R243" s="18"/>
      <c r="S243" s="19"/>
      <c r="T243" s="20"/>
      <c r="U243" s="54"/>
      <c r="V243" s="55"/>
      <c r="W243" s="2"/>
      <c r="X243" s="2"/>
      <c r="Y243" s="4"/>
      <c r="Z243" s="125"/>
      <c r="AA243" s="235"/>
    </row>
    <row r="244" spans="1:27" ht="20.100000000000001" customHeight="1" x14ac:dyDescent="0.15">
      <c r="A244" s="101">
        <f>IFERROR(IF(AND($L244="○", OR(TRIM($N244)="",TRIM($P244)="",TRIM($R244)="",AND($I63="する",TRIM($U244)=""),TRIM($W244)="",TRIM($X244)="",TRIM($Y244)="")),1001,0),3)</f>
        <v>0</v>
      </c>
      <c r="B244" s="101"/>
      <c r="C244" s="120"/>
      <c r="E244" s="283" t="s">
        <v>93</v>
      </c>
      <c r="F244" s="284" t="s">
        <v>138</v>
      </c>
      <c r="G244" s="285"/>
      <c r="H244" s="285"/>
      <c r="I244" s="285"/>
      <c r="J244" s="285"/>
      <c r="K244" s="286"/>
      <c r="L244" s="21"/>
      <c r="M244" s="22"/>
      <c r="N244" s="54"/>
      <c r="O244" s="55"/>
      <c r="P244" s="11"/>
      <c r="Q244" s="12"/>
      <c r="R244" s="18"/>
      <c r="S244" s="19"/>
      <c r="T244" s="20"/>
      <c r="U244" s="54"/>
      <c r="V244" s="55"/>
      <c r="W244" s="2"/>
      <c r="X244" s="2"/>
      <c r="Y244" s="4"/>
      <c r="Z244" s="125"/>
      <c r="AA244" s="235"/>
    </row>
    <row r="245" spans="1:27" ht="20.100000000000001" customHeight="1" x14ac:dyDescent="0.15">
      <c r="A245" s="101">
        <f>IFERROR(IF(AND($L245="○", OR(TRIM($P245)="",TRIM($R245)="",TRIM($W245)="",TRIM($X245)="",TRIM($Y245)="")),1001,0),3)</f>
        <v>0</v>
      </c>
      <c r="B245" s="101"/>
      <c r="C245" s="120"/>
      <c r="E245" s="287" t="s">
        <v>370</v>
      </c>
      <c r="F245" s="288" t="s">
        <v>338</v>
      </c>
      <c r="G245" s="285"/>
      <c r="H245" s="285"/>
      <c r="I245" s="285"/>
      <c r="J245" s="285"/>
      <c r="K245" s="286"/>
      <c r="L245" s="21"/>
      <c r="M245" s="22"/>
      <c r="N245" s="281"/>
      <c r="O245" s="282"/>
      <c r="P245" s="11"/>
      <c r="Q245" s="12"/>
      <c r="R245" s="18"/>
      <c r="S245" s="19"/>
      <c r="T245" s="20"/>
      <c r="U245" s="281"/>
      <c r="V245" s="282"/>
      <c r="W245" s="2"/>
      <c r="X245" s="2"/>
      <c r="Y245" s="4"/>
      <c r="Z245" s="125"/>
      <c r="AA245" s="235"/>
    </row>
    <row r="246" spans="1:27" ht="20.100000000000001" customHeight="1" x14ac:dyDescent="0.15">
      <c r="A246" s="101">
        <f>IFERROR(IF(AND($L246="○", OR(TRIM($N246)="",TRIM($P246)="",TRIM($R246)="",AND($I63="する",TRIM($U246)=""),TRIM($W246)="",TRIM($X246)="",TRIM($Y246)="")),1001,0),3)</f>
        <v>0</v>
      </c>
      <c r="B246" s="101"/>
      <c r="C246" s="120"/>
      <c r="E246" s="283" t="s">
        <v>94</v>
      </c>
      <c r="F246" s="284" t="s">
        <v>139</v>
      </c>
      <c r="G246" s="285"/>
      <c r="H246" s="285"/>
      <c r="I246" s="285"/>
      <c r="J246" s="285"/>
      <c r="K246" s="286"/>
      <c r="L246" s="21"/>
      <c r="M246" s="22"/>
      <c r="N246" s="54"/>
      <c r="O246" s="55"/>
      <c r="P246" s="11"/>
      <c r="Q246" s="12"/>
      <c r="R246" s="18"/>
      <c r="S246" s="19"/>
      <c r="T246" s="20"/>
      <c r="U246" s="54"/>
      <c r="V246" s="55"/>
      <c r="W246" s="2"/>
      <c r="X246" s="2"/>
      <c r="Y246" s="4"/>
      <c r="Z246" s="125"/>
      <c r="AA246" s="235"/>
    </row>
    <row r="247" spans="1:27" ht="20.100000000000001" customHeight="1" x14ac:dyDescent="0.15">
      <c r="A247" s="101">
        <f>IFERROR(IF(AND($L247="○", OR(TRIM($N247)="",TRIM($P247)="",TRIM($R247)="",AND($I63="する",TRIM($U247)=""),TRIM($W247)="",TRIM($X247)="",TRIM($Y247)="")),1001,0),3)</f>
        <v>0</v>
      </c>
      <c r="B247" s="101"/>
      <c r="C247" s="120"/>
      <c r="E247" s="283" t="s">
        <v>95</v>
      </c>
      <c r="F247" s="284" t="s">
        <v>140</v>
      </c>
      <c r="G247" s="285"/>
      <c r="H247" s="285"/>
      <c r="I247" s="285"/>
      <c r="J247" s="285"/>
      <c r="K247" s="286"/>
      <c r="L247" s="21"/>
      <c r="M247" s="22"/>
      <c r="N247" s="54"/>
      <c r="O247" s="55"/>
      <c r="P247" s="11"/>
      <c r="Q247" s="12"/>
      <c r="R247" s="18"/>
      <c r="S247" s="19"/>
      <c r="T247" s="20"/>
      <c r="U247" s="54"/>
      <c r="V247" s="55"/>
      <c r="W247" s="2"/>
      <c r="X247" s="2"/>
      <c r="Y247" s="4"/>
      <c r="Z247" s="125"/>
      <c r="AA247" s="235"/>
    </row>
    <row r="248" spans="1:27" ht="20.100000000000001" customHeight="1" x14ac:dyDescent="0.15">
      <c r="A248" s="101">
        <f>IFERROR(IF(AND($L248="○", OR(TRIM($N248)="",TRIM($P248)="",TRIM($R248)="",AND($I63="する",TRIM($U248)=""),TRIM($W248)="",TRIM($X248)="",TRIM($Y248)="")),1001,0),3)</f>
        <v>0</v>
      </c>
      <c r="B248" s="101"/>
      <c r="C248" s="120"/>
      <c r="E248" s="283" t="s">
        <v>96</v>
      </c>
      <c r="F248" s="284" t="s">
        <v>141</v>
      </c>
      <c r="G248" s="285"/>
      <c r="H248" s="285"/>
      <c r="I248" s="285"/>
      <c r="J248" s="285"/>
      <c r="K248" s="286"/>
      <c r="L248" s="21"/>
      <c r="M248" s="22"/>
      <c r="N248" s="54"/>
      <c r="O248" s="55"/>
      <c r="P248" s="11"/>
      <c r="Q248" s="12"/>
      <c r="R248" s="18"/>
      <c r="S248" s="19"/>
      <c r="T248" s="20"/>
      <c r="U248" s="54"/>
      <c r="V248" s="55"/>
      <c r="W248" s="2"/>
      <c r="X248" s="2"/>
      <c r="Y248" s="4"/>
      <c r="Z248" s="125"/>
      <c r="AA248" s="235"/>
    </row>
    <row r="249" spans="1:27" ht="20.100000000000001" customHeight="1" x14ac:dyDescent="0.15">
      <c r="A249" s="101">
        <f>IFERROR(IF(AND($L249="○", OR(TRIM($N249)="",TRIM($P249)="",TRIM($R249)="",AND($I63="する",TRIM($U249)=""),TRIM($W249)="",TRIM($X249)="",TRIM($Y249)="")),1001,0),3)</f>
        <v>0</v>
      </c>
      <c r="B249" s="101"/>
      <c r="C249" s="120"/>
      <c r="E249" s="283" t="s">
        <v>97</v>
      </c>
      <c r="F249" s="284" t="s">
        <v>142</v>
      </c>
      <c r="G249" s="285"/>
      <c r="H249" s="285"/>
      <c r="I249" s="285"/>
      <c r="J249" s="285"/>
      <c r="K249" s="286"/>
      <c r="L249" s="21"/>
      <c r="M249" s="22"/>
      <c r="N249" s="54"/>
      <c r="O249" s="55"/>
      <c r="P249" s="11"/>
      <c r="Q249" s="12"/>
      <c r="R249" s="18"/>
      <c r="S249" s="19"/>
      <c r="T249" s="20"/>
      <c r="U249" s="54"/>
      <c r="V249" s="55"/>
      <c r="W249" s="2"/>
      <c r="X249" s="2"/>
      <c r="Y249" s="4"/>
      <c r="Z249" s="125"/>
      <c r="AA249" s="235"/>
    </row>
    <row r="250" spans="1:27" ht="20.100000000000001" customHeight="1" x14ac:dyDescent="0.15">
      <c r="A250" s="101">
        <f>IFERROR(IF(AND($L250="○", OR(TRIM($N250)="",TRIM($P250)="",TRIM($R250)="",AND($I63="する",TRIM($U250)=""),TRIM($W250)="",TRIM($X250)="",TRIM($Y250)="")),1001,0),3)</f>
        <v>0</v>
      </c>
      <c r="B250" s="101"/>
      <c r="C250" s="120"/>
      <c r="E250" s="283" t="s">
        <v>98</v>
      </c>
      <c r="F250" s="284" t="s">
        <v>143</v>
      </c>
      <c r="G250" s="285"/>
      <c r="H250" s="285"/>
      <c r="I250" s="285"/>
      <c r="J250" s="285"/>
      <c r="K250" s="286"/>
      <c r="L250" s="21"/>
      <c r="M250" s="22"/>
      <c r="N250" s="54"/>
      <c r="O250" s="55"/>
      <c r="P250" s="11"/>
      <c r="Q250" s="12"/>
      <c r="R250" s="18"/>
      <c r="S250" s="19"/>
      <c r="T250" s="20"/>
      <c r="U250" s="54"/>
      <c r="V250" s="55"/>
      <c r="W250" s="2"/>
      <c r="X250" s="2"/>
      <c r="Y250" s="4"/>
      <c r="Z250" s="125"/>
      <c r="AA250" s="235"/>
    </row>
    <row r="251" spans="1:27" ht="20.100000000000001" customHeight="1" x14ac:dyDescent="0.15">
      <c r="A251" s="101">
        <f>IFERROR(IF(AND($L251="○", OR(TRIM($N251)="",TRIM($P251)="",TRIM($R251)="",AND($I63="する",TRIM($U251)=""),TRIM($W251)="",TRIM($X251)="",TRIM($Y251)="")),1001,0),3)</f>
        <v>0</v>
      </c>
      <c r="B251" s="101"/>
      <c r="C251" s="120"/>
      <c r="E251" s="283" t="s">
        <v>99</v>
      </c>
      <c r="F251" s="284" t="s">
        <v>144</v>
      </c>
      <c r="G251" s="285"/>
      <c r="H251" s="285"/>
      <c r="I251" s="285"/>
      <c r="J251" s="285"/>
      <c r="K251" s="286"/>
      <c r="L251" s="21"/>
      <c r="M251" s="22"/>
      <c r="N251" s="54"/>
      <c r="O251" s="55"/>
      <c r="P251" s="11"/>
      <c r="Q251" s="12"/>
      <c r="R251" s="18"/>
      <c r="S251" s="19"/>
      <c r="T251" s="20"/>
      <c r="U251" s="54"/>
      <c r="V251" s="55"/>
      <c r="W251" s="2"/>
      <c r="X251" s="2"/>
      <c r="Y251" s="4"/>
      <c r="Z251" s="125"/>
      <c r="AA251" s="235"/>
    </row>
    <row r="252" spans="1:27" ht="20.100000000000001" customHeight="1" x14ac:dyDescent="0.15">
      <c r="A252" s="101">
        <f>IFERROR(IF(AND($L252="○", OR(TRIM($N252)="",TRIM($P252)="",TRIM($R252)="",AND($I63="する",TRIM($U252)=""),TRIM($W252)="",TRIM($X252)="",TRIM($Y252)="")),1001,0),3)</f>
        <v>0</v>
      </c>
      <c r="B252" s="101"/>
      <c r="C252" s="120"/>
      <c r="E252" s="283" t="s">
        <v>100</v>
      </c>
      <c r="F252" s="284" t="s">
        <v>145</v>
      </c>
      <c r="G252" s="285"/>
      <c r="H252" s="285"/>
      <c r="I252" s="285"/>
      <c r="J252" s="285"/>
      <c r="K252" s="286"/>
      <c r="L252" s="21"/>
      <c r="M252" s="22"/>
      <c r="N252" s="54"/>
      <c r="O252" s="55"/>
      <c r="P252" s="11"/>
      <c r="Q252" s="12"/>
      <c r="R252" s="18"/>
      <c r="S252" s="19"/>
      <c r="T252" s="20"/>
      <c r="U252" s="54"/>
      <c r="V252" s="55"/>
      <c r="W252" s="2"/>
      <c r="X252" s="2"/>
      <c r="Y252" s="4"/>
      <c r="Z252" s="125"/>
      <c r="AA252" s="235"/>
    </row>
    <row r="253" spans="1:27" ht="20.100000000000001" customHeight="1" x14ac:dyDescent="0.15">
      <c r="A253" s="101">
        <f>IFERROR(IF(AND($L253="○", OR(TRIM($N253)="",TRIM($P253)="",TRIM($R253)="",AND($I63="する",TRIM($U253)=""),TRIM($W253)="",TRIM($X253)="",TRIM($Y253)="")),1001,0),3)</f>
        <v>0</v>
      </c>
      <c r="B253" s="101"/>
      <c r="C253" s="120"/>
      <c r="E253" s="283" t="s">
        <v>101</v>
      </c>
      <c r="F253" s="284" t="s">
        <v>146</v>
      </c>
      <c r="G253" s="285"/>
      <c r="H253" s="285"/>
      <c r="I253" s="285"/>
      <c r="J253" s="285"/>
      <c r="K253" s="286"/>
      <c r="L253" s="21"/>
      <c r="M253" s="22"/>
      <c r="N253" s="54"/>
      <c r="O253" s="55"/>
      <c r="P253" s="11"/>
      <c r="Q253" s="12"/>
      <c r="R253" s="18"/>
      <c r="S253" s="19"/>
      <c r="T253" s="20"/>
      <c r="U253" s="54"/>
      <c r="V253" s="55"/>
      <c r="W253" s="2"/>
      <c r="X253" s="2"/>
      <c r="Y253" s="4"/>
      <c r="Z253" s="125"/>
      <c r="AA253" s="235"/>
    </row>
    <row r="254" spans="1:27" ht="20.100000000000001" customHeight="1" x14ac:dyDescent="0.15">
      <c r="A254" s="101">
        <f>IFERROR(IF(AND($L254="○", OR(TRIM($N254)="",TRIM($P254)="",TRIM($R254)="",AND($I63="する",TRIM($U254)=""),TRIM($W254)="",TRIM($X254)="",TRIM($Y254)="")),1001,0),3)</f>
        <v>0</v>
      </c>
      <c r="B254" s="101"/>
      <c r="C254" s="116"/>
      <c r="E254" s="283" t="s">
        <v>102</v>
      </c>
      <c r="F254" s="284" t="s">
        <v>147</v>
      </c>
      <c r="G254" s="285"/>
      <c r="H254" s="285"/>
      <c r="I254" s="285"/>
      <c r="J254" s="285"/>
      <c r="K254" s="286"/>
      <c r="L254" s="21"/>
      <c r="M254" s="22"/>
      <c r="N254" s="54"/>
      <c r="O254" s="55"/>
      <c r="P254" s="11"/>
      <c r="Q254" s="12"/>
      <c r="R254" s="18"/>
      <c r="S254" s="19"/>
      <c r="T254" s="20"/>
      <c r="U254" s="54"/>
      <c r="V254" s="55"/>
      <c r="W254" s="2"/>
      <c r="X254" s="2"/>
      <c r="Y254" s="4"/>
      <c r="Z254" s="169"/>
      <c r="AA254" s="158"/>
    </row>
    <row r="255" spans="1:27" ht="20.100000000000001" customHeight="1" x14ac:dyDescent="0.15">
      <c r="A255" s="101">
        <f>IFERROR(IF(AND($L255="○", OR(TRIM($N255)="",TRIM($P255)="",TRIM($R255)="",AND($I63="する",TRIM($U255)=""),TRIM($W255)="",TRIM($X255)="",TRIM($Y255)="")),1001,0),3)</f>
        <v>0</v>
      </c>
      <c r="B255" s="101"/>
      <c r="C255" s="120"/>
      <c r="E255" s="283" t="s">
        <v>103</v>
      </c>
      <c r="F255" s="284" t="s">
        <v>148</v>
      </c>
      <c r="G255" s="285"/>
      <c r="H255" s="285"/>
      <c r="I255" s="285"/>
      <c r="J255" s="285"/>
      <c r="K255" s="286"/>
      <c r="L255" s="21"/>
      <c r="M255" s="22"/>
      <c r="N255" s="54"/>
      <c r="O255" s="55"/>
      <c r="P255" s="11"/>
      <c r="Q255" s="12"/>
      <c r="R255" s="18"/>
      <c r="S255" s="19"/>
      <c r="T255" s="20"/>
      <c r="U255" s="54"/>
      <c r="V255" s="55"/>
      <c r="W255" s="2"/>
      <c r="X255" s="2"/>
      <c r="Y255" s="4"/>
      <c r="Z255" s="125"/>
      <c r="AA255" s="235"/>
    </row>
    <row r="256" spans="1:27" ht="20.100000000000001" customHeight="1" x14ac:dyDescent="0.15">
      <c r="A256" s="101">
        <f>IFERROR(IF(AND($L256="○", OR(TRIM($N256)="",TRIM($P256)="",TRIM($R256)="",AND($I63="する",TRIM($U256)=""),TRIM($W256)="",TRIM($X256)="",TRIM($Y256)="")),1001,0),3)</f>
        <v>0</v>
      </c>
      <c r="B256" s="101"/>
      <c r="C256" s="120"/>
      <c r="E256" s="283" t="s">
        <v>104</v>
      </c>
      <c r="F256" s="284" t="s">
        <v>149</v>
      </c>
      <c r="G256" s="285"/>
      <c r="H256" s="285"/>
      <c r="I256" s="285"/>
      <c r="J256" s="285"/>
      <c r="K256" s="286"/>
      <c r="L256" s="21"/>
      <c r="M256" s="22"/>
      <c r="N256" s="54"/>
      <c r="O256" s="55"/>
      <c r="P256" s="11"/>
      <c r="Q256" s="12"/>
      <c r="R256" s="18"/>
      <c r="S256" s="19"/>
      <c r="T256" s="20"/>
      <c r="U256" s="54"/>
      <c r="V256" s="55"/>
      <c r="W256" s="2"/>
      <c r="X256" s="2"/>
      <c r="Y256" s="4"/>
      <c r="Z256" s="125"/>
      <c r="AA256" s="235"/>
    </row>
    <row r="257" spans="1:29" ht="20.100000000000001" customHeight="1" x14ac:dyDescent="0.15">
      <c r="A257" s="101">
        <f>IFERROR(IF(AND($L257="○", OR(TRIM($N257)="",TRIM($P257)="",TRIM($R257)="",AND($I63="する",TRIM($U257)=""),TRIM($W257)="",TRIM($X257)="",TRIM($Y257)="")),1001,0),3)</f>
        <v>0</v>
      </c>
      <c r="B257" s="101"/>
      <c r="C257" s="120"/>
      <c r="E257" s="283" t="s">
        <v>105</v>
      </c>
      <c r="F257" s="284" t="s">
        <v>150</v>
      </c>
      <c r="G257" s="285"/>
      <c r="H257" s="285"/>
      <c r="I257" s="285"/>
      <c r="J257" s="285"/>
      <c r="K257" s="286"/>
      <c r="L257" s="21"/>
      <c r="M257" s="22"/>
      <c r="N257" s="54"/>
      <c r="O257" s="55"/>
      <c r="P257" s="11"/>
      <c r="Q257" s="12"/>
      <c r="R257" s="18"/>
      <c r="S257" s="19"/>
      <c r="T257" s="20"/>
      <c r="U257" s="54"/>
      <c r="V257" s="55"/>
      <c r="W257" s="2"/>
      <c r="X257" s="2"/>
      <c r="Y257" s="4"/>
      <c r="Z257" s="125"/>
      <c r="AA257" s="235"/>
    </row>
    <row r="258" spans="1:29" ht="20.100000000000001" customHeight="1" x14ac:dyDescent="0.15">
      <c r="A258" s="101">
        <f>IFERROR(IF(AND($L258="○", OR(TRIM($N258)="",TRIM($P258)="",TRIM($R258)="",AND($I63="する",TRIM($U258)=""),TRIM($W258)="",TRIM($X258)="",TRIM($Y258)="")),1001,0),3)</f>
        <v>0</v>
      </c>
      <c r="B258" s="101"/>
      <c r="C258" s="120"/>
      <c r="E258" s="283" t="s">
        <v>106</v>
      </c>
      <c r="F258" s="284" t="s">
        <v>151</v>
      </c>
      <c r="G258" s="285"/>
      <c r="H258" s="285"/>
      <c r="I258" s="285"/>
      <c r="J258" s="285"/>
      <c r="K258" s="286"/>
      <c r="L258" s="21"/>
      <c r="M258" s="22"/>
      <c r="N258" s="54"/>
      <c r="O258" s="55"/>
      <c r="P258" s="11"/>
      <c r="Q258" s="12"/>
      <c r="R258" s="18"/>
      <c r="S258" s="19"/>
      <c r="T258" s="20"/>
      <c r="U258" s="54"/>
      <c r="V258" s="55"/>
      <c r="W258" s="2"/>
      <c r="X258" s="2"/>
      <c r="Y258" s="4"/>
      <c r="Z258" s="125"/>
      <c r="AA258" s="235"/>
    </row>
    <row r="259" spans="1:29" ht="20.100000000000001" customHeight="1" x14ac:dyDescent="0.15">
      <c r="A259" s="101">
        <f>IFERROR(IF(AND($L259="○", OR(TRIM($N259)="",TRIM($P259)="",TRIM($R259)="",AND($I63="する",TRIM($U259)=""),TRIM($W259)="",TRIM($X259)="",TRIM($Y259)="")),1001,0),3)</f>
        <v>0</v>
      </c>
      <c r="B259" s="101"/>
      <c r="C259" s="120"/>
      <c r="E259" s="283" t="s">
        <v>107</v>
      </c>
      <c r="F259" s="284" t="s">
        <v>152</v>
      </c>
      <c r="G259" s="285"/>
      <c r="H259" s="285"/>
      <c r="I259" s="285"/>
      <c r="J259" s="285"/>
      <c r="K259" s="286"/>
      <c r="L259" s="21"/>
      <c r="M259" s="22"/>
      <c r="N259" s="54"/>
      <c r="O259" s="55"/>
      <c r="P259" s="11"/>
      <c r="Q259" s="12"/>
      <c r="R259" s="18"/>
      <c r="S259" s="19"/>
      <c r="T259" s="20"/>
      <c r="U259" s="54"/>
      <c r="V259" s="55"/>
      <c r="W259" s="2"/>
      <c r="X259" s="2"/>
      <c r="Y259" s="4"/>
      <c r="Z259" s="125"/>
      <c r="AA259" s="235"/>
    </row>
    <row r="260" spans="1:29" ht="20.100000000000001" customHeight="1" x14ac:dyDescent="0.15">
      <c r="A260" s="101">
        <f>IFERROR(IF(AND($L260="○", OR(TRIM($N260)="",TRIM($P260)="",TRIM($R260)="",AND($I63="する",TRIM($U260)=""),TRIM($W260)="",TRIM($X260)="",TRIM($Y260)="")),1001,0),3)</f>
        <v>0</v>
      </c>
      <c r="B260" s="101"/>
      <c r="C260" s="120"/>
      <c r="E260" s="283" t="s">
        <v>108</v>
      </c>
      <c r="F260" s="284" t="s">
        <v>153</v>
      </c>
      <c r="G260" s="285"/>
      <c r="H260" s="285"/>
      <c r="I260" s="285"/>
      <c r="J260" s="285"/>
      <c r="K260" s="286"/>
      <c r="L260" s="21"/>
      <c r="M260" s="22"/>
      <c r="N260" s="54"/>
      <c r="O260" s="55"/>
      <c r="P260" s="11"/>
      <c r="Q260" s="12"/>
      <c r="R260" s="18"/>
      <c r="S260" s="19"/>
      <c r="T260" s="20"/>
      <c r="U260" s="54"/>
      <c r="V260" s="55"/>
      <c r="W260" s="2"/>
      <c r="X260" s="2"/>
      <c r="Y260" s="4"/>
      <c r="Z260" s="125"/>
      <c r="AA260" s="235"/>
    </row>
    <row r="261" spans="1:29" ht="20.100000000000001" customHeight="1" x14ac:dyDescent="0.15">
      <c r="A261" s="101">
        <f>IFERROR(IF(AND($L261="○", OR(TRIM($N261)="",TRIM($P261)="",TRIM($R261)="",AND($I63="する",TRIM($U261)=""),TRIM($W261)="",TRIM($X261)="",TRIM($Y261)="")),1001,0),3)</f>
        <v>0</v>
      </c>
      <c r="B261" s="101"/>
      <c r="C261" s="120"/>
      <c r="E261" s="283" t="s">
        <v>109</v>
      </c>
      <c r="F261" s="284" t="s">
        <v>154</v>
      </c>
      <c r="G261" s="285"/>
      <c r="H261" s="285"/>
      <c r="I261" s="285"/>
      <c r="J261" s="285"/>
      <c r="K261" s="286"/>
      <c r="L261" s="21"/>
      <c r="M261" s="22"/>
      <c r="N261" s="54"/>
      <c r="O261" s="55"/>
      <c r="P261" s="11"/>
      <c r="Q261" s="12"/>
      <c r="R261" s="18"/>
      <c r="S261" s="19"/>
      <c r="T261" s="20"/>
      <c r="U261" s="54"/>
      <c r="V261" s="55"/>
      <c r="W261" s="2"/>
      <c r="X261" s="2"/>
      <c r="Y261" s="4"/>
      <c r="Z261" s="125"/>
      <c r="AA261" s="235"/>
    </row>
    <row r="262" spans="1:29" ht="20.100000000000001" customHeight="1" x14ac:dyDescent="0.15">
      <c r="A262" s="101">
        <f>IFERROR(IF(AND($L262="○", OR(TRIM($N262)="",TRIM($P262)="",TRIM($R262)="",AND($I63="する",TRIM($U262)=""),TRIM($W262)="",TRIM($X262)="",TRIM($Y262)="")),1001,0),3)</f>
        <v>0</v>
      </c>
      <c r="B262" s="101"/>
      <c r="C262" s="120"/>
      <c r="E262" s="283" t="s">
        <v>110</v>
      </c>
      <c r="F262" s="284" t="s">
        <v>155</v>
      </c>
      <c r="G262" s="285"/>
      <c r="H262" s="285"/>
      <c r="I262" s="285"/>
      <c r="J262" s="285"/>
      <c r="K262" s="286"/>
      <c r="L262" s="21"/>
      <c r="M262" s="22"/>
      <c r="N262" s="54"/>
      <c r="O262" s="55"/>
      <c r="P262" s="11"/>
      <c r="Q262" s="12"/>
      <c r="R262" s="18"/>
      <c r="S262" s="19"/>
      <c r="T262" s="20"/>
      <c r="U262" s="54"/>
      <c r="V262" s="55"/>
      <c r="W262" s="2"/>
      <c r="X262" s="2"/>
      <c r="Y262" s="4"/>
      <c r="Z262" s="125"/>
      <c r="AA262" s="235"/>
    </row>
    <row r="263" spans="1:29" ht="20.100000000000001" customHeight="1" x14ac:dyDescent="0.15">
      <c r="A263" s="101">
        <f>IFERROR(IF(AND($L263="○", OR(TRIM($N263)="",TRIM($P263)="",TRIM($R263)="",AND($I63="する",TRIM($U263)=""),TRIM($W263)="",TRIM($X263)="",TRIM($Y263)="")),1001,0),3)</f>
        <v>0</v>
      </c>
      <c r="B263" s="101"/>
      <c r="C263" s="120"/>
      <c r="E263" s="283" t="s">
        <v>111</v>
      </c>
      <c r="F263" s="284" t="s">
        <v>156</v>
      </c>
      <c r="G263" s="285"/>
      <c r="H263" s="285"/>
      <c r="I263" s="285"/>
      <c r="J263" s="285"/>
      <c r="K263" s="286"/>
      <c r="L263" s="21"/>
      <c r="M263" s="22"/>
      <c r="N263" s="54"/>
      <c r="O263" s="55"/>
      <c r="P263" s="11"/>
      <c r="Q263" s="12"/>
      <c r="R263" s="18"/>
      <c r="S263" s="19"/>
      <c r="T263" s="20"/>
      <c r="U263" s="54"/>
      <c r="V263" s="55"/>
      <c r="W263" s="2"/>
      <c r="X263" s="2"/>
      <c r="Y263" s="4"/>
      <c r="Z263" s="125"/>
      <c r="AA263" s="235"/>
    </row>
    <row r="264" spans="1:29" ht="20.100000000000001" customHeight="1" thickBot="1" x14ac:dyDescent="0.2">
      <c r="A264" s="101">
        <f>IFERROR(IF(AND($L264="○", TRIM($R264)=""),1001,0),3)</f>
        <v>0</v>
      </c>
      <c r="B264" s="101"/>
      <c r="C264" s="120"/>
      <c r="E264" s="289" t="s">
        <v>566</v>
      </c>
      <c r="F264" s="290" t="s">
        <v>567</v>
      </c>
      <c r="G264" s="291"/>
      <c r="H264" s="291"/>
      <c r="I264" s="291"/>
      <c r="J264" s="291"/>
      <c r="K264" s="292"/>
      <c r="L264" s="7"/>
      <c r="M264" s="8"/>
      <c r="N264" s="293"/>
      <c r="O264" s="294"/>
      <c r="P264" s="295"/>
      <c r="Q264" s="296"/>
      <c r="R264" s="64"/>
      <c r="S264" s="65"/>
      <c r="T264" s="66"/>
      <c r="U264" s="293"/>
      <c r="V264" s="294"/>
      <c r="W264" s="297"/>
      <c r="X264" s="297"/>
      <c r="Y264" s="298"/>
      <c r="Z264" s="125"/>
      <c r="AA264" s="235"/>
    </row>
    <row r="265" spans="1:29" ht="20.100000000000001" customHeight="1" thickTop="1" x14ac:dyDescent="0.15">
      <c r="A265" s="101">
        <f>IFERROR(IF(OR(TRIM($R265)="",TRIM($W265)="",TRIM($X265)="",TRIM($Y265)=""),1001,0),3)</f>
        <v>1001</v>
      </c>
      <c r="B265" s="420"/>
      <c r="C265" s="120"/>
      <c r="E265" s="299" t="s">
        <v>361</v>
      </c>
      <c r="F265" s="300"/>
      <c r="G265" s="300"/>
      <c r="H265" s="300"/>
      <c r="I265" s="300"/>
      <c r="J265" s="300"/>
      <c r="K265" s="301"/>
      <c r="L265" s="302"/>
      <c r="M265" s="303"/>
      <c r="N265" s="304"/>
      <c r="O265" s="302"/>
      <c r="P265" s="305"/>
      <c r="Q265" s="306"/>
      <c r="R265" s="67"/>
      <c r="S265" s="68"/>
      <c r="T265" s="69"/>
      <c r="U265" s="307"/>
      <c r="V265" s="308"/>
      <c r="W265" s="5"/>
      <c r="X265" s="5"/>
      <c r="Y265" s="6"/>
      <c r="Z265" s="125"/>
      <c r="AA265" s="235"/>
    </row>
    <row r="266" spans="1:29" ht="30" customHeight="1" x14ac:dyDescent="0.15">
      <c r="A266" s="101"/>
      <c r="B266" s="101"/>
      <c r="C266" s="129"/>
      <c r="D266" s="126"/>
      <c r="E266" s="126"/>
      <c r="F266" s="126"/>
      <c r="G266" s="126"/>
      <c r="H266" s="126"/>
      <c r="I266" s="126"/>
      <c r="J266" s="126"/>
      <c r="K266" s="126"/>
      <c r="L266" s="126"/>
      <c r="M266" s="234"/>
      <c r="N266" s="126"/>
      <c r="O266" s="172"/>
      <c r="P266" s="146"/>
      <c r="Q266" s="166"/>
      <c r="R266" s="166"/>
      <c r="S266" s="166"/>
      <c r="T266" s="166"/>
      <c r="U266" s="166"/>
      <c r="V266" s="166"/>
      <c r="W266" s="166"/>
      <c r="X266" s="166"/>
      <c r="Y266" s="146"/>
      <c r="Z266" s="125"/>
    </row>
    <row r="267" spans="1:29" ht="20.100000000000001" customHeight="1" x14ac:dyDescent="0.15">
      <c r="A267" s="101"/>
      <c r="B267" s="101"/>
      <c r="C267" s="129"/>
      <c r="D267" s="121">
        <v>13</v>
      </c>
      <c r="E267" s="96" t="s">
        <v>360</v>
      </c>
      <c r="G267" s="126"/>
      <c r="H267" s="126"/>
      <c r="I267" s="132"/>
      <c r="J267" s="128"/>
      <c r="K267" s="128"/>
      <c r="L267" s="128"/>
      <c r="M267" s="128"/>
      <c r="N267" s="128"/>
      <c r="O267" s="128"/>
      <c r="P267" s="128"/>
      <c r="Q267" s="128"/>
      <c r="R267" s="128"/>
      <c r="S267" s="128"/>
      <c r="T267" s="128"/>
      <c r="U267" s="128"/>
      <c r="V267" s="128"/>
      <c r="W267" s="128"/>
      <c r="X267" s="128"/>
      <c r="Y267" s="128"/>
      <c r="Z267" s="125"/>
    </row>
    <row r="268" spans="1:29" ht="30" customHeight="1" x14ac:dyDescent="0.15">
      <c r="A268" s="101"/>
      <c r="B268" s="101"/>
      <c r="C268" s="116"/>
      <c r="E268" s="242" t="s">
        <v>421</v>
      </c>
      <c r="F268" s="242"/>
      <c r="G268" s="242"/>
      <c r="H268" s="242"/>
      <c r="I268" s="242"/>
      <c r="J268" s="242"/>
      <c r="K268" s="242"/>
      <c r="L268" s="242"/>
      <c r="M268" s="242"/>
      <c r="N268" s="242"/>
      <c r="O268" s="242"/>
      <c r="P268" s="242"/>
      <c r="Q268" s="242"/>
      <c r="R268" s="242"/>
      <c r="S268" s="242"/>
      <c r="T268" s="242"/>
      <c r="U268" s="242"/>
      <c r="V268" s="242"/>
      <c r="W268" s="242"/>
      <c r="X268" s="242"/>
      <c r="Y268" s="242"/>
      <c r="Z268" s="125"/>
      <c r="AA268" s="158"/>
      <c r="AB268" s="96" t="s">
        <v>570</v>
      </c>
      <c r="AC268" s="96" t="s">
        <v>571</v>
      </c>
    </row>
    <row r="269" spans="1:29" ht="19.899999999999999" customHeight="1" x14ac:dyDescent="0.15">
      <c r="A269" s="96">
        <f>IFERROR(IF($AB269&gt;20,1001,0),3)</f>
        <v>0</v>
      </c>
      <c r="B269" s="421"/>
      <c r="E269" s="309" t="s">
        <v>326</v>
      </c>
      <c r="F269" s="309"/>
      <c r="G269" s="309"/>
      <c r="H269" s="309"/>
      <c r="I269" s="309"/>
      <c r="J269" s="309"/>
      <c r="K269" s="310"/>
      <c r="L269" s="311" t="s">
        <v>393</v>
      </c>
      <c r="M269" s="309"/>
      <c r="N269" s="309"/>
      <c r="O269" s="309"/>
      <c r="P269" s="309"/>
      <c r="Q269" s="309"/>
      <c r="R269" s="312"/>
      <c r="S269" s="313" t="s">
        <v>392</v>
      </c>
      <c r="T269" s="314"/>
      <c r="Z269" s="169"/>
      <c r="AB269" s="315">
        <f>SUM(AB270:AB416)</f>
        <v>0</v>
      </c>
    </row>
    <row r="270" spans="1:29" ht="19.899999999999999" customHeight="1" x14ac:dyDescent="0.15">
      <c r="A270" s="96">
        <f>IFERROR(IF($AC270,1001,0),3)</f>
        <v>0</v>
      </c>
      <c r="B270" s="421"/>
      <c r="D270" s="169"/>
      <c r="E270" s="316" t="s">
        <v>84</v>
      </c>
      <c r="F270" s="317" t="s">
        <v>128</v>
      </c>
      <c r="G270" s="318"/>
      <c r="H270" s="318"/>
      <c r="I270" s="318"/>
      <c r="J270" s="318"/>
      <c r="K270" s="319"/>
      <c r="L270" s="320" t="s">
        <v>422</v>
      </c>
      <c r="M270" s="321" t="s">
        <v>322</v>
      </c>
      <c r="N270" s="322"/>
      <c r="O270" s="322"/>
      <c r="P270" s="322"/>
      <c r="Q270" s="322"/>
      <c r="R270" s="323"/>
      <c r="S270" s="62"/>
      <c r="T270" s="63"/>
      <c r="Z270" s="169"/>
      <c r="AB270" s="324">
        <f>COUNTIF(S270:S303,"○")</f>
        <v>0</v>
      </c>
      <c r="AC270" s="324" t="b">
        <f>OR(AND(L$232="○",AB270&lt;1), AND(L$232&lt;&gt;"○",AB270&gt;0))</f>
        <v>0</v>
      </c>
    </row>
    <row r="271" spans="1:29" ht="19.899999999999999" customHeight="1" x14ac:dyDescent="0.15">
      <c r="B271" s="169"/>
      <c r="D271" s="169"/>
      <c r="E271" s="316"/>
      <c r="F271" s="317"/>
      <c r="G271" s="318"/>
      <c r="H271" s="318"/>
      <c r="I271" s="318"/>
      <c r="J271" s="318"/>
      <c r="K271" s="319"/>
      <c r="L271" s="325" t="s">
        <v>423</v>
      </c>
      <c r="M271" s="326" t="s">
        <v>321</v>
      </c>
      <c r="N271" s="327"/>
      <c r="O271" s="327"/>
      <c r="P271" s="327"/>
      <c r="Q271" s="327"/>
      <c r="R271" s="328"/>
      <c r="S271" s="9"/>
      <c r="T271" s="10"/>
      <c r="Z271" s="169"/>
      <c r="AC271" s="324" t="b">
        <f>AC270</f>
        <v>0</v>
      </c>
    </row>
    <row r="272" spans="1:29" ht="19.899999999999999" customHeight="1" x14ac:dyDescent="0.15">
      <c r="B272" s="169"/>
      <c r="D272" s="169"/>
      <c r="E272" s="316"/>
      <c r="F272" s="317"/>
      <c r="G272" s="318"/>
      <c r="H272" s="318"/>
      <c r="I272" s="318"/>
      <c r="J272" s="318"/>
      <c r="K272" s="319"/>
      <c r="L272" s="325" t="s">
        <v>424</v>
      </c>
      <c r="M272" s="326" t="s">
        <v>320</v>
      </c>
      <c r="N272" s="327"/>
      <c r="O272" s="327"/>
      <c r="P272" s="327"/>
      <c r="Q272" s="327"/>
      <c r="R272" s="328"/>
      <c r="S272" s="9"/>
      <c r="T272" s="10"/>
      <c r="Z272" s="169"/>
      <c r="AC272" s="324" t="b">
        <f t="shared" ref="AC272:AC334" si="0">AC271</f>
        <v>0</v>
      </c>
    </row>
    <row r="273" spans="2:29" ht="19.899999999999999" customHeight="1" x14ac:dyDescent="0.15">
      <c r="B273" s="169"/>
      <c r="D273" s="169"/>
      <c r="E273" s="316"/>
      <c r="F273" s="317"/>
      <c r="G273" s="318"/>
      <c r="H273" s="318"/>
      <c r="I273" s="318"/>
      <c r="J273" s="318"/>
      <c r="K273" s="319"/>
      <c r="L273" s="325" t="s">
        <v>425</v>
      </c>
      <c r="M273" s="326" t="s">
        <v>319</v>
      </c>
      <c r="N273" s="327"/>
      <c r="O273" s="327"/>
      <c r="P273" s="327"/>
      <c r="Q273" s="327"/>
      <c r="R273" s="328"/>
      <c r="S273" s="9"/>
      <c r="T273" s="10"/>
      <c r="Z273" s="169"/>
      <c r="AC273" s="324" t="b">
        <f t="shared" si="0"/>
        <v>0</v>
      </c>
    </row>
    <row r="274" spans="2:29" ht="19.899999999999999" customHeight="1" x14ac:dyDescent="0.15">
      <c r="B274" s="169"/>
      <c r="D274" s="169"/>
      <c r="E274" s="316"/>
      <c r="F274" s="317"/>
      <c r="G274" s="318"/>
      <c r="H274" s="318"/>
      <c r="I274" s="318"/>
      <c r="J274" s="318"/>
      <c r="K274" s="319"/>
      <c r="L274" s="325" t="s">
        <v>426</v>
      </c>
      <c r="M274" s="326" t="s">
        <v>318</v>
      </c>
      <c r="N274" s="327"/>
      <c r="O274" s="327"/>
      <c r="P274" s="327"/>
      <c r="Q274" s="327"/>
      <c r="R274" s="328"/>
      <c r="S274" s="9"/>
      <c r="T274" s="10"/>
      <c r="Z274" s="169"/>
      <c r="AC274" s="324" t="b">
        <f t="shared" si="0"/>
        <v>0</v>
      </c>
    </row>
    <row r="275" spans="2:29" ht="19.899999999999999" customHeight="1" x14ac:dyDescent="0.15">
      <c r="B275" s="169"/>
      <c r="D275" s="169"/>
      <c r="E275" s="316"/>
      <c r="F275" s="317"/>
      <c r="G275" s="318"/>
      <c r="H275" s="318"/>
      <c r="I275" s="318"/>
      <c r="J275" s="318"/>
      <c r="K275" s="319"/>
      <c r="L275" s="325" t="s">
        <v>427</v>
      </c>
      <c r="M275" s="326" t="s">
        <v>317</v>
      </c>
      <c r="N275" s="327"/>
      <c r="O275" s="327"/>
      <c r="P275" s="327"/>
      <c r="Q275" s="327"/>
      <c r="R275" s="328"/>
      <c r="S275" s="9"/>
      <c r="T275" s="10"/>
      <c r="Z275" s="169"/>
      <c r="AC275" s="324" t="b">
        <f t="shared" si="0"/>
        <v>0</v>
      </c>
    </row>
    <row r="276" spans="2:29" ht="19.899999999999999" customHeight="1" x14ac:dyDescent="0.15">
      <c r="B276" s="169"/>
      <c r="D276" s="169"/>
      <c r="E276" s="316"/>
      <c r="F276" s="317"/>
      <c r="G276" s="318"/>
      <c r="H276" s="318"/>
      <c r="I276" s="318"/>
      <c r="J276" s="318"/>
      <c r="K276" s="319"/>
      <c r="L276" s="325" t="s">
        <v>428</v>
      </c>
      <c r="M276" s="326" t="s">
        <v>316</v>
      </c>
      <c r="N276" s="327"/>
      <c r="O276" s="327"/>
      <c r="P276" s="327"/>
      <c r="Q276" s="327"/>
      <c r="R276" s="328"/>
      <c r="S276" s="9"/>
      <c r="T276" s="10"/>
      <c r="Z276" s="169"/>
      <c r="AC276" s="324" t="b">
        <f t="shared" si="0"/>
        <v>0</v>
      </c>
    </row>
    <row r="277" spans="2:29" ht="19.899999999999999" customHeight="1" x14ac:dyDescent="0.15">
      <c r="B277" s="169"/>
      <c r="D277" s="169"/>
      <c r="E277" s="316"/>
      <c r="F277" s="317"/>
      <c r="G277" s="318"/>
      <c r="H277" s="318"/>
      <c r="I277" s="318"/>
      <c r="J277" s="318"/>
      <c r="K277" s="319"/>
      <c r="L277" s="325" t="s">
        <v>429</v>
      </c>
      <c r="M277" s="326" t="s">
        <v>315</v>
      </c>
      <c r="N277" s="327"/>
      <c r="O277" s="327"/>
      <c r="P277" s="327"/>
      <c r="Q277" s="327"/>
      <c r="R277" s="328"/>
      <c r="S277" s="9"/>
      <c r="T277" s="10"/>
      <c r="Z277" s="169"/>
      <c r="AC277" s="324" t="b">
        <f t="shared" si="0"/>
        <v>0</v>
      </c>
    </row>
    <row r="278" spans="2:29" ht="19.899999999999999" customHeight="1" x14ac:dyDescent="0.15">
      <c r="B278" s="169"/>
      <c r="D278" s="169"/>
      <c r="E278" s="316"/>
      <c r="F278" s="317"/>
      <c r="G278" s="318"/>
      <c r="H278" s="318"/>
      <c r="I278" s="318"/>
      <c r="J278" s="318"/>
      <c r="K278" s="319"/>
      <c r="L278" s="325" t="s">
        <v>430</v>
      </c>
      <c r="M278" s="326" t="s">
        <v>314</v>
      </c>
      <c r="N278" s="327"/>
      <c r="O278" s="327"/>
      <c r="P278" s="327"/>
      <c r="Q278" s="327"/>
      <c r="R278" s="328"/>
      <c r="S278" s="9"/>
      <c r="T278" s="10"/>
      <c r="Z278" s="169"/>
      <c r="AC278" s="324" t="b">
        <f t="shared" si="0"/>
        <v>0</v>
      </c>
    </row>
    <row r="279" spans="2:29" ht="19.899999999999999" customHeight="1" x14ac:dyDescent="0.15">
      <c r="B279" s="169"/>
      <c r="D279" s="169"/>
      <c r="E279" s="316"/>
      <c r="F279" s="317"/>
      <c r="G279" s="318"/>
      <c r="H279" s="318"/>
      <c r="I279" s="318"/>
      <c r="J279" s="318"/>
      <c r="K279" s="319"/>
      <c r="L279" s="325" t="s">
        <v>431</v>
      </c>
      <c r="M279" s="326" t="s">
        <v>313</v>
      </c>
      <c r="N279" s="327"/>
      <c r="O279" s="327"/>
      <c r="P279" s="327"/>
      <c r="Q279" s="327"/>
      <c r="R279" s="328"/>
      <c r="S279" s="9"/>
      <c r="T279" s="10"/>
      <c r="Z279" s="169"/>
      <c r="AC279" s="324" t="b">
        <f t="shared" si="0"/>
        <v>0</v>
      </c>
    </row>
    <row r="280" spans="2:29" ht="19.899999999999999" customHeight="1" x14ac:dyDescent="0.15">
      <c r="B280" s="169"/>
      <c r="D280" s="169"/>
      <c r="E280" s="316"/>
      <c r="F280" s="317"/>
      <c r="G280" s="318"/>
      <c r="H280" s="318"/>
      <c r="I280" s="318"/>
      <c r="J280" s="318"/>
      <c r="K280" s="319"/>
      <c r="L280" s="325" t="s">
        <v>324</v>
      </c>
      <c r="M280" s="326" t="s">
        <v>312</v>
      </c>
      <c r="N280" s="327"/>
      <c r="O280" s="327"/>
      <c r="P280" s="327"/>
      <c r="Q280" s="327"/>
      <c r="R280" s="328"/>
      <c r="S280" s="9"/>
      <c r="T280" s="10"/>
      <c r="Z280" s="169"/>
      <c r="AC280" s="324" t="b">
        <f t="shared" si="0"/>
        <v>0</v>
      </c>
    </row>
    <row r="281" spans="2:29" ht="19.899999999999999" customHeight="1" x14ac:dyDescent="0.15">
      <c r="B281" s="169"/>
      <c r="D281" s="169"/>
      <c r="E281" s="316"/>
      <c r="F281" s="317"/>
      <c r="G281" s="318"/>
      <c r="H281" s="318"/>
      <c r="I281" s="318"/>
      <c r="J281" s="318"/>
      <c r="K281" s="319"/>
      <c r="L281" s="325" t="s">
        <v>432</v>
      </c>
      <c r="M281" s="326" t="s">
        <v>311</v>
      </c>
      <c r="N281" s="327"/>
      <c r="O281" s="327"/>
      <c r="P281" s="327"/>
      <c r="Q281" s="327"/>
      <c r="R281" s="328"/>
      <c r="S281" s="9"/>
      <c r="T281" s="10"/>
      <c r="Z281" s="169"/>
      <c r="AC281" s="324" t="b">
        <f t="shared" si="0"/>
        <v>0</v>
      </c>
    </row>
    <row r="282" spans="2:29" ht="19.899999999999999" customHeight="1" x14ac:dyDescent="0.15">
      <c r="B282" s="169"/>
      <c r="D282" s="169"/>
      <c r="E282" s="316"/>
      <c r="F282" s="317"/>
      <c r="G282" s="318"/>
      <c r="H282" s="318"/>
      <c r="I282" s="318"/>
      <c r="J282" s="318"/>
      <c r="K282" s="319"/>
      <c r="L282" s="325" t="s">
        <v>433</v>
      </c>
      <c r="M282" s="326" t="s">
        <v>310</v>
      </c>
      <c r="N282" s="327"/>
      <c r="O282" s="327"/>
      <c r="P282" s="327"/>
      <c r="Q282" s="327"/>
      <c r="R282" s="328"/>
      <c r="S282" s="9"/>
      <c r="T282" s="10"/>
      <c r="Z282" s="169"/>
      <c r="AC282" s="324" t="b">
        <f t="shared" si="0"/>
        <v>0</v>
      </c>
    </row>
    <row r="283" spans="2:29" ht="19.899999999999999" customHeight="1" x14ac:dyDescent="0.15">
      <c r="B283" s="169"/>
      <c r="D283" s="169"/>
      <c r="E283" s="316"/>
      <c r="F283" s="317"/>
      <c r="G283" s="318"/>
      <c r="H283" s="318"/>
      <c r="I283" s="318"/>
      <c r="J283" s="318"/>
      <c r="K283" s="319"/>
      <c r="L283" s="325" t="s">
        <v>434</v>
      </c>
      <c r="M283" s="326" t="s">
        <v>309</v>
      </c>
      <c r="N283" s="327"/>
      <c r="O283" s="327"/>
      <c r="P283" s="327"/>
      <c r="Q283" s="327"/>
      <c r="R283" s="328"/>
      <c r="S283" s="9"/>
      <c r="T283" s="10"/>
      <c r="Z283" s="169"/>
      <c r="AC283" s="324" t="b">
        <f t="shared" si="0"/>
        <v>0</v>
      </c>
    </row>
    <row r="284" spans="2:29" ht="19.899999999999999" customHeight="1" x14ac:dyDescent="0.15">
      <c r="B284" s="169"/>
      <c r="D284" s="169"/>
      <c r="E284" s="316"/>
      <c r="F284" s="317"/>
      <c r="G284" s="318"/>
      <c r="H284" s="318"/>
      <c r="I284" s="318"/>
      <c r="J284" s="318"/>
      <c r="K284" s="319"/>
      <c r="L284" s="325" t="s">
        <v>435</v>
      </c>
      <c r="M284" s="326" t="s">
        <v>308</v>
      </c>
      <c r="N284" s="327"/>
      <c r="O284" s="327"/>
      <c r="P284" s="327"/>
      <c r="Q284" s="327"/>
      <c r="R284" s="328"/>
      <c r="S284" s="9"/>
      <c r="T284" s="10"/>
      <c r="Z284" s="169"/>
      <c r="AC284" s="324" t="b">
        <f t="shared" si="0"/>
        <v>0</v>
      </c>
    </row>
    <row r="285" spans="2:29" ht="19.899999999999999" customHeight="1" x14ac:dyDescent="0.15">
      <c r="B285" s="169"/>
      <c r="D285" s="169"/>
      <c r="E285" s="316"/>
      <c r="F285" s="317"/>
      <c r="G285" s="318"/>
      <c r="H285" s="318"/>
      <c r="I285" s="318"/>
      <c r="J285" s="318"/>
      <c r="K285" s="319"/>
      <c r="L285" s="325" t="s">
        <v>436</v>
      </c>
      <c r="M285" s="326" t="s">
        <v>307</v>
      </c>
      <c r="N285" s="327"/>
      <c r="O285" s="327"/>
      <c r="P285" s="327"/>
      <c r="Q285" s="327"/>
      <c r="R285" s="328"/>
      <c r="S285" s="9"/>
      <c r="T285" s="10"/>
      <c r="Z285" s="169"/>
      <c r="AC285" s="324" t="b">
        <f t="shared" si="0"/>
        <v>0</v>
      </c>
    </row>
    <row r="286" spans="2:29" ht="19.899999999999999" customHeight="1" x14ac:dyDescent="0.15">
      <c r="B286" s="169"/>
      <c r="D286" s="169"/>
      <c r="E286" s="316"/>
      <c r="F286" s="317"/>
      <c r="G286" s="318"/>
      <c r="H286" s="318"/>
      <c r="I286" s="318"/>
      <c r="J286" s="318"/>
      <c r="K286" s="319"/>
      <c r="L286" s="325" t="s">
        <v>437</v>
      </c>
      <c r="M286" s="326" t="s">
        <v>306</v>
      </c>
      <c r="N286" s="327"/>
      <c r="O286" s="327"/>
      <c r="P286" s="327"/>
      <c r="Q286" s="327"/>
      <c r="R286" s="328"/>
      <c r="S286" s="9"/>
      <c r="T286" s="10"/>
      <c r="Z286" s="169"/>
      <c r="AC286" s="324" t="b">
        <f t="shared" si="0"/>
        <v>0</v>
      </c>
    </row>
    <row r="287" spans="2:29" ht="19.899999999999999" customHeight="1" x14ac:dyDescent="0.15">
      <c r="B287" s="169"/>
      <c r="D287" s="169"/>
      <c r="E287" s="316"/>
      <c r="F287" s="317"/>
      <c r="G287" s="318"/>
      <c r="H287" s="318"/>
      <c r="I287" s="318"/>
      <c r="J287" s="318"/>
      <c r="K287" s="319"/>
      <c r="L287" s="325" t="s">
        <v>438</v>
      </c>
      <c r="M287" s="326" t="s">
        <v>305</v>
      </c>
      <c r="N287" s="327"/>
      <c r="O287" s="327"/>
      <c r="P287" s="327"/>
      <c r="Q287" s="327"/>
      <c r="R287" s="328"/>
      <c r="S287" s="9"/>
      <c r="T287" s="10"/>
      <c r="Z287" s="169"/>
      <c r="AC287" s="324" t="b">
        <f t="shared" si="0"/>
        <v>0</v>
      </c>
    </row>
    <row r="288" spans="2:29" ht="19.899999999999999" customHeight="1" x14ac:dyDescent="0.15">
      <c r="B288" s="169"/>
      <c r="D288" s="169"/>
      <c r="E288" s="316"/>
      <c r="F288" s="317"/>
      <c r="G288" s="318"/>
      <c r="H288" s="318"/>
      <c r="I288" s="318"/>
      <c r="J288" s="318"/>
      <c r="K288" s="319"/>
      <c r="L288" s="325" t="s">
        <v>439</v>
      </c>
      <c r="M288" s="326" t="s">
        <v>304</v>
      </c>
      <c r="N288" s="327"/>
      <c r="O288" s="327"/>
      <c r="P288" s="327"/>
      <c r="Q288" s="327"/>
      <c r="R288" s="328"/>
      <c r="S288" s="9"/>
      <c r="T288" s="10"/>
      <c r="Z288" s="169"/>
      <c r="AC288" s="324" t="b">
        <f t="shared" si="0"/>
        <v>0</v>
      </c>
    </row>
    <row r="289" spans="1:29" ht="19.899999999999999" customHeight="1" x14ac:dyDescent="0.15">
      <c r="B289" s="169"/>
      <c r="D289" s="169"/>
      <c r="E289" s="316"/>
      <c r="F289" s="317"/>
      <c r="G289" s="318"/>
      <c r="H289" s="318"/>
      <c r="I289" s="318"/>
      <c r="J289" s="318"/>
      <c r="K289" s="319"/>
      <c r="L289" s="325" t="s">
        <v>440</v>
      </c>
      <c r="M289" s="326" t="s">
        <v>303</v>
      </c>
      <c r="N289" s="327"/>
      <c r="O289" s="327"/>
      <c r="P289" s="327"/>
      <c r="Q289" s="327"/>
      <c r="R289" s="328"/>
      <c r="S289" s="9"/>
      <c r="T289" s="10"/>
      <c r="Z289" s="169"/>
      <c r="AC289" s="324" t="b">
        <f t="shared" si="0"/>
        <v>0</v>
      </c>
    </row>
    <row r="290" spans="1:29" ht="19.899999999999999" customHeight="1" x14ac:dyDescent="0.15">
      <c r="B290" s="169"/>
      <c r="D290" s="169"/>
      <c r="E290" s="316"/>
      <c r="F290" s="317"/>
      <c r="G290" s="318"/>
      <c r="H290" s="318"/>
      <c r="I290" s="318"/>
      <c r="J290" s="318"/>
      <c r="K290" s="319"/>
      <c r="L290" s="325" t="s">
        <v>441</v>
      </c>
      <c r="M290" s="326" t="s">
        <v>302</v>
      </c>
      <c r="N290" s="327"/>
      <c r="O290" s="327"/>
      <c r="P290" s="327"/>
      <c r="Q290" s="327"/>
      <c r="R290" s="328"/>
      <c r="S290" s="9"/>
      <c r="T290" s="10"/>
      <c r="Z290" s="169"/>
      <c r="AC290" s="324" t="b">
        <f t="shared" si="0"/>
        <v>0</v>
      </c>
    </row>
    <row r="291" spans="1:29" ht="19.899999999999999" customHeight="1" x14ac:dyDescent="0.15">
      <c r="B291" s="169"/>
      <c r="D291" s="169"/>
      <c r="E291" s="316"/>
      <c r="F291" s="317"/>
      <c r="G291" s="318"/>
      <c r="H291" s="318"/>
      <c r="I291" s="318"/>
      <c r="J291" s="318"/>
      <c r="K291" s="319"/>
      <c r="L291" s="325" t="s">
        <v>442</v>
      </c>
      <c r="M291" s="326" t="s">
        <v>301</v>
      </c>
      <c r="N291" s="327"/>
      <c r="O291" s="327"/>
      <c r="P291" s="327"/>
      <c r="Q291" s="327"/>
      <c r="R291" s="328"/>
      <c r="S291" s="9"/>
      <c r="T291" s="10"/>
      <c r="Z291" s="169"/>
      <c r="AC291" s="324" t="b">
        <f t="shared" si="0"/>
        <v>0</v>
      </c>
    </row>
    <row r="292" spans="1:29" ht="19.899999999999999" customHeight="1" x14ac:dyDescent="0.15">
      <c r="B292" s="169"/>
      <c r="D292" s="169"/>
      <c r="E292" s="316"/>
      <c r="F292" s="317"/>
      <c r="G292" s="318"/>
      <c r="H292" s="318"/>
      <c r="I292" s="318"/>
      <c r="J292" s="318"/>
      <c r="K292" s="319"/>
      <c r="L292" s="325" t="s">
        <v>443</v>
      </c>
      <c r="M292" s="326" t="s">
        <v>300</v>
      </c>
      <c r="N292" s="327"/>
      <c r="O292" s="327"/>
      <c r="P292" s="327"/>
      <c r="Q292" s="327"/>
      <c r="R292" s="328"/>
      <c r="S292" s="9"/>
      <c r="T292" s="10"/>
      <c r="Z292" s="169"/>
      <c r="AC292" s="324" t="b">
        <f t="shared" si="0"/>
        <v>0</v>
      </c>
    </row>
    <row r="293" spans="1:29" ht="19.899999999999999" customHeight="1" x14ac:dyDescent="0.15">
      <c r="B293" s="169"/>
      <c r="D293" s="169"/>
      <c r="E293" s="316"/>
      <c r="F293" s="317"/>
      <c r="G293" s="318"/>
      <c r="H293" s="318"/>
      <c r="I293" s="318"/>
      <c r="J293" s="318"/>
      <c r="K293" s="319"/>
      <c r="L293" s="325" t="s">
        <v>444</v>
      </c>
      <c r="M293" s="326" t="s">
        <v>299</v>
      </c>
      <c r="N293" s="327"/>
      <c r="O293" s="327"/>
      <c r="P293" s="327"/>
      <c r="Q293" s="327"/>
      <c r="R293" s="328"/>
      <c r="S293" s="9"/>
      <c r="T293" s="10"/>
      <c r="Z293" s="169"/>
      <c r="AC293" s="324" t="b">
        <f t="shared" si="0"/>
        <v>0</v>
      </c>
    </row>
    <row r="294" spans="1:29" ht="19.899999999999999" customHeight="1" x14ac:dyDescent="0.15">
      <c r="B294" s="169"/>
      <c r="D294" s="169"/>
      <c r="E294" s="316"/>
      <c r="F294" s="317"/>
      <c r="G294" s="318"/>
      <c r="H294" s="318"/>
      <c r="I294" s="318"/>
      <c r="J294" s="318"/>
      <c r="K294" s="319"/>
      <c r="L294" s="325" t="s">
        <v>445</v>
      </c>
      <c r="M294" s="326" t="s">
        <v>298</v>
      </c>
      <c r="N294" s="327"/>
      <c r="O294" s="327"/>
      <c r="P294" s="327"/>
      <c r="Q294" s="327"/>
      <c r="R294" s="328"/>
      <c r="S294" s="9"/>
      <c r="T294" s="10"/>
      <c r="Z294" s="169"/>
      <c r="AC294" s="324" t="b">
        <f t="shared" si="0"/>
        <v>0</v>
      </c>
    </row>
    <row r="295" spans="1:29" ht="19.899999999999999" customHeight="1" x14ac:dyDescent="0.15">
      <c r="B295" s="169"/>
      <c r="D295" s="169"/>
      <c r="E295" s="316"/>
      <c r="F295" s="317"/>
      <c r="G295" s="318"/>
      <c r="H295" s="318"/>
      <c r="I295" s="318"/>
      <c r="J295" s="318"/>
      <c r="K295" s="319"/>
      <c r="L295" s="325" t="s">
        <v>446</v>
      </c>
      <c r="M295" s="326" t="s">
        <v>297</v>
      </c>
      <c r="N295" s="327"/>
      <c r="O295" s="327"/>
      <c r="P295" s="327"/>
      <c r="Q295" s="327"/>
      <c r="R295" s="328"/>
      <c r="S295" s="9"/>
      <c r="T295" s="10"/>
      <c r="Z295" s="169"/>
      <c r="AC295" s="324" t="b">
        <f t="shared" si="0"/>
        <v>0</v>
      </c>
    </row>
    <row r="296" spans="1:29" ht="19.899999999999999" customHeight="1" x14ac:dyDescent="0.15">
      <c r="B296" s="169"/>
      <c r="D296" s="169"/>
      <c r="E296" s="316"/>
      <c r="F296" s="317"/>
      <c r="G296" s="318"/>
      <c r="H296" s="318"/>
      <c r="I296" s="318"/>
      <c r="J296" s="318"/>
      <c r="K296" s="319"/>
      <c r="L296" s="325" t="s">
        <v>447</v>
      </c>
      <c r="M296" s="326" t="s">
        <v>296</v>
      </c>
      <c r="N296" s="327"/>
      <c r="O296" s="327"/>
      <c r="P296" s="327"/>
      <c r="Q296" s="327"/>
      <c r="R296" s="328"/>
      <c r="S296" s="9"/>
      <c r="T296" s="10"/>
      <c r="Z296" s="169"/>
      <c r="AC296" s="324" t="b">
        <f t="shared" si="0"/>
        <v>0</v>
      </c>
    </row>
    <row r="297" spans="1:29" ht="19.899999999999999" customHeight="1" x14ac:dyDescent="0.15">
      <c r="B297" s="169"/>
      <c r="D297" s="169"/>
      <c r="E297" s="316"/>
      <c r="F297" s="317"/>
      <c r="G297" s="318"/>
      <c r="H297" s="318"/>
      <c r="I297" s="318"/>
      <c r="J297" s="318"/>
      <c r="K297" s="319"/>
      <c r="L297" s="325" t="s">
        <v>448</v>
      </c>
      <c r="M297" s="326" t="s">
        <v>295</v>
      </c>
      <c r="N297" s="327"/>
      <c r="O297" s="327"/>
      <c r="P297" s="327"/>
      <c r="Q297" s="327"/>
      <c r="R297" s="328"/>
      <c r="S297" s="9"/>
      <c r="T297" s="10"/>
      <c r="Z297" s="169"/>
      <c r="AC297" s="324" t="b">
        <f t="shared" si="0"/>
        <v>0</v>
      </c>
    </row>
    <row r="298" spans="1:29" ht="19.899999999999999" customHeight="1" x14ac:dyDescent="0.15">
      <c r="B298" s="169"/>
      <c r="D298" s="169"/>
      <c r="E298" s="316"/>
      <c r="F298" s="317"/>
      <c r="G298" s="318"/>
      <c r="H298" s="318"/>
      <c r="I298" s="318"/>
      <c r="J298" s="318"/>
      <c r="K298" s="319"/>
      <c r="L298" s="325" t="s">
        <v>449</v>
      </c>
      <c r="M298" s="326" t="s">
        <v>294</v>
      </c>
      <c r="N298" s="327"/>
      <c r="O298" s="327"/>
      <c r="P298" s="327"/>
      <c r="Q298" s="327"/>
      <c r="R298" s="328"/>
      <c r="S298" s="9"/>
      <c r="T298" s="10"/>
      <c r="Z298" s="169"/>
      <c r="AC298" s="324" t="b">
        <f t="shared" si="0"/>
        <v>0</v>
      </c>
    </row>
    <row r="299" spans="1:29" ht="19.899999999999999" customHeight="1" x14ac:dyDescent="0.15">
      <c r="B299" s="169"/>
      <c r="D299" s="169"/>
      <c r="E299" s="316"/>
      <c r="F299" s="317"/>
      <c r="G299" s="318"/>
      <c r="H299" s="318"/>
      <c r="I299" s="318"/>
      <c r="J299" s="318"/>
      <c r="K299" s="319"/>
      <c r="L299" s="325" t="s">
        <v>450</v>
      </c>
      <c r="M299" s="326" t="s">
        <v>293</v>
      </c>
      <c r="N299" s="327"/>
      <c r="O299" s="327"/>
      <c r="P299" s="327"/>
      <c r="Q299" s="327"/>
      <c r="R299" s="328"/>
      <c r="S299" s="9"/>
      <c r="T299" s="10"/>
      <c r="Z299" s="169"/>
      <c r="AC299" s="324" t="b">
        <f t="shared" si="0"/>
        <v>0</v>
      </c>
    </row>
    <row r="300" spans="1:29" ht="19.899999999999999" customHeight="1" x14ac:dyDescent="0.15">
      <c r="B300" s="169"/>
      <c r="D300" s="169"/>
      <c r="E300" s="316"/>
      <c r="F300" s="317"/>
      <c r="G300" s="318"/>
      <c r="H300" s="318"/>
      <c r="I300" s="318"/>
      <c r="J300" s="318"/>
      <c r="K300" s="319"/>
      <c r="L300" s="325" t="s">
        <v>451</v>
      </c>
      <c r="M300" s="326" t="s">
        <v>292</v>
      </c>
      <c r="N300" s="327"/>
      <c r="O300" s="327"/>
      <c r="P300" s="327"/>
      <c r="Q300" s="327"/>
      <c r="R300" s="328"/>
      <c r="S300" s="9"/>
      <c r="T300" s="10"/>
      <c r="Z300" s="169"/>
      <c r="AC300" s="324" t="b">
        <f t="shared" si="0"/>
        <v>0</v>
      </c>
    </row>
    <row r="301" spans="1:29" ht="19.899999999999999" customHeight="1" x14ac:dyDescent="0.15">
      <c r="B301" s="169"/>
      <c r="D301" s="169"/>
      <c r="E301" s="316"/>
      <c r="F301" s="317"/>
      <c r="G301" s="318"/>
      <c r="H301" s="318"/>
      <c r="I301" s="318"/>
      <c r="J301" s="318"/>
      <c r="K301" s="319"/>
      <c r="L301" s="325" t="s">
        <v>452</v>
      </c>
      <c r="M301" s="326" t="s">
        <v>291</v>
      </c>
      <c r="N301" s="327"/>
      <c r="O301" s="327"/>
      <c r="P301" s="327"/>
      <c r="Q301" s="327"/>
      <c r="R301" s="328"/>
      <c r="S301" s="9"/>
      <c r="T301" s="10"/>
      <c r="Z301" s="169"/>
      <c r="AC301" s="324" t="b">
        <f t="shared" si="0"/>
        <v>0</v>
      </c>
    </row>
    <row r="302" spans="1:29" ht="19.899999999999999" customHeight="1" x14ac:dyDescent="0.15">
      <c r="B302" s="169"/>
      <c r="D302" s="169"/>
      <c r="E302" s="316"/>
      <c r="F302" s="317"/>
      <c r="G302" s="318"/>
      <c r="H302" s="318"/>
      <c r="I302" s="318"/>
      <c r="J302" s="318"/>
      <c r="K302" s="319"/>
      <c r="L302" s="325" t="s">
        <v>453</v>
      </c>
      <c r="M302" s="326" t="s">
        <v>290</v>
      </c>
      <c r="N302" s="327"/>
      <c r="O302" s="327"/>
      <c r="P302" s="327"/>
      <c r="Q302" s="327"/>
      <c r="R302" s="328"/>
      <c r="S302" s="9"/>
      <c r="T302" s="10"/>
      <c r="Z302" s="169"/>
      <c r="AC302" s="324" t="b">
        <f t="shared" si="0"/>
        <v>0</v>
      </c>
    </row>
    <row r="303" spans="1:29" ht="19.899999999999999" customHeight="1" x14ac:dyDescent="0.15">
      <c r="B303" s="169"/>
      <c r="D303" s="169"/>
      <c r="E303" s="329"/>
      <c r="F303" s="330"/>
      <c r="G303" s="331"/>
      <c r="H303" s="331"/>
      <c r="I303" s="331"/>
      <c r="J303" s="331"/>
      <c r="K303" s="332"/>
      <c r="L303" s="325">
        <v>155</v>
      </c>
      <c r="M303" s="326" t="s">
        <v>196</v>
      </c>
      <c r="N303" s="327"/>
      <c r="O303" s="327"/>
      <c r="P303" s="327"/>
      <c r="Q303" s="327"/>
      <c r="R303" s="328"/>
      <c r="S303" s="9"/>
      <c r="T303" s="10"/>
      <c r="Z303" s="169"/>
      <c r="AC303" s="324" t="b">
        <f t="shared" si="0"/>
        <v>0</v>
      </c>
    </row>
    <row r="304" spans="1:29" ht="20.100000000000001" customHeight="1" x14ac:dyDescent="0.15">
      <c r="A304" s="96">
        <f>IFERROR(IF($AC304,1001,0),3)</f>
        <v>0</v>
      </c>
      <c r="B304" s="421"/>
      <c r="D304" s="169"/>
      <c r="E304" s="333" t="s">
        <v>324</v>
      </c>
      <c r="F304" s="334" t="s">
        <v>327</v>
      </c>
      <c r="G304" s="335"/>
      <c r="H304" s="335"/>
      <c r="I304" s="335"/>
      <c r="J304" s="335"/>
      <c r="K304" s="336"/>
      <c r="L304" s="325" t="s">
        <v>454</v>
      </c>
      <c r="M304" s="326" t="s">
        <v>289</v>
      </c>
      <c r="N304" s="327"/>
      <c r="O304" s="327"/>
      <c r="P304" s="327"/>
      <c r="Q304" s="327"/>
      <c r="R304" s="328"/>
      <c r="S304" s="9"/>
      <c r="T304" s="10"/>
      <c r="Z304" s="169"/>
      <c r="AB304" s="324">
        <f>COUNTIF(S304:S304,"○")</f>
        <v>0</v>
      </c>
      <c r="AC304" s="324" t="b">
        <f>OR(AND(L$233="○",AB304&lt;1), AND(L$233&lt;&gt;"○",AB304&gt;0))</f>
        <v>0</v>
      </c>
    </row>
    <row r="305" spans="1:29" ht="19.899999999999999" customHeight="1" x14ac:dyDescent="0.15">
      <c r="A305" s="96">
        <f>IFERROR(IF($AC305,1001,0),3)</f>
        <v>0</v>
      </c>
      <c r="B305" s="421"/>
      <c r="D305" s="169"/>
      <c r="E305" s="337" t="s">
        <v>85</v>
      </c>
      <c r="F305" s="338" t="s">
        <v>325</v>
      </c>
      <c r="G305" s="338"/>
      <c r="H305" s="338"/>
      <c r="I305" s="338"/>
      <c r="J305" s="338"/>
      <c r="K305" s="338"/>
      <c r="L305" s="325" t="s">
        <v>455</v>
      </c>
      <c r="M305" s="326" t="s">
        <v>288</v>
      </c>
      <c r="N305" s="327"/>
      <c r="O305" s="327"/>
      <c r="P305" s="327"/>
      <c r="Q305" s="327"/>
      <c r="R305" s="328"/>
      <c r="S305" s="9"/>
      <c r="T305" s="10"/>
      <c r="Z305" s="169"/>
      <c r="AB305" s="324">
        <f>COUNTIF(S305:S315,"○")</f>
        <v>0</v>
      </c>
      <c r="AC305" s="324" t="b">
        <f>OR(AND(L$234="○",AB305&lt;1), AND(L$234&lt;&gt;"○",AB305&gt;0))</f>
        <v>0</v>
      </c>
    </row>
    <row r="306" spans="1:29" ht="19.899999999999999" customHeight="1" x14ac:dyDescent="0.15">
      <c r="B306" s="169"/>
      <c r="D306" s="169"/>
      <c r="E306" s="337"/>
      <c r="F306" s="338"/>
      <c r="G306" s="338"/>
      <c r="H306" s="338"/>
      <c r="I306" s="338"/>
      <c r="J306" s="338"/>
      <c r="K306" s="338"/>
      <c r="L306" s="325" t="s">
        <v>456</v>
      </c>
      <c r="M306" s="326" t="s">
        <v>287</v>
      </c>
      <c r="N306" s="327"/>
      <c r="O306" s="327"/>
      <c r="P306" s="327"/>
      <c r="Q306" s="327"/>
      <c r="R306" s="328"/>
      <c r="S306" s="9"/>
      <c r="T306" s="10"/>
      <c r="Z306" s="169"/>
      <c r="AC306" s="324" t="b">
        <f t="shared" si="0"/>
        <v>0</v>
      </c>
    </row>
    <row r="307" spans="1:29" ht="19.899999999999999" customHeight="1" x14ac:dyDescent="0.15">
      <c r="B307" s="169"/>
      <c r="D307" s="169"/>
      <c r="E307" s="337"/>
      <c r="F307" s="338"/>
      <c r="G307" s="338"/>
      <c r="H307" s="338"/>
      <c r="I307" s="338"/>
      <c r="J307" s="338"/>
      <c r="K307" s="338"/>
      <c r="L307" s="325" t="s">
        <v>457</v>
      </c>
      <c r="M307" s="326" t="s">
        <v>286</v>
      </c>
      <c r="N307" s="327"/>
      <c r="O307" s="327"/>
      <c r="P307" s="327"/>
      <c r="Q307" s="327"/>
      <c r="R307" s="328"/>
      <c r="S307" s="9"/>
      <c r="T307" s="10"/>
      <c r="Z307" s="169"/>
      <c r="AC307" s="324" t="b">
        <f t="shared" si="0"/>
        <v>0</v>
      </c>
    </row>
    <row r="308" spans="1:29" ht="19.899999999999999" customHeight="1" x14ac:dyDescent="0.15">
      <c r="B308" s="169"/>
      <c r="D308" s="169"/>
      <c r="E308" s="337"/>
      <c r="F308" s="338"/>
      <c r="G308" s="338"/>
      <c r="H308" s="338"/>
      <c r="I308" s="338"/>
      <c r="J308" s="338"/>
      <c r="K308" s="338"/>
      <c r="L308" s="325" t="s">
        <v>458</v>
      </c>
      <c r="M308" s="326" t="s">
        <v>285</v>
      </c>
      <c r="N308" s="327"/>
      <c r="O308" s="327"/>
      <c r="P308" s="327"/>
      <c r="Q308" s="327"/>
      <c r="R308" s="328"/>
      <c r="S308" s="9"/>
      <c r="T308" s="10"/>
      <c r="Z308" s="169"/>
      <c r="AC308" s="324" t="b">
        <f t="shared" si="0"/>
        <v>0</v>
      </c>
    </row>
    <row r="309" spans="1:29" ht="19.899999999999999" customHeight="1" x14ac:dyDescent="0.15">
      <c r="B309" s="169"/>
      <c r="D309" s="169"/>
      <c r="E309" s="337"/>
      <c r="F309" s="338"/>
      <c r="G309" s="338"/>
      <c r="H309" s="338"/>
      <c r="I309" s="338"/>
      <c r="J309" s="338"/>
      <c r="K309" s="338"/>
      <c r="L309" s="325" t="s">
        <v>459</v>
      </c>
      <c r="M309" s="326" t="s">
        <v>284</v>
      </c>
      <c r="N309" s="327"/>
      <c r="O309" s="327"/>
      <c r="P309" s="327"/>
      <c r="Q309" s="327"/>
      <c r="R309" s="328"/>
      <c r="S309" s="9"/>
      <c r="T309" s="10"/>
      <c r="Z309" s="169"/>
      <c r="AC309" s="324" t="b">
        <f t="shared" si="0"/>
        <v>0</v>
      </c>
    </row>
    <row r="310" spans="1:29" ht="19.899999999999999" customHeight="1" x14ac:dyDescent="0.15">
      <c r="B310" s="169"/>
      <c r="D310" s="169"/>
      <c r="E310" s="337"/>
      <c r="F310" s="338"/>
      <c r="G310" s="338"/>
      <c r="H310" s="338"/>
      <c r="I310" s="338"/>
      <c r="J310" s="338"/>
      <c r="K310" s="338"/>
      <c r="L310" s="325" t="s">
        <v>460</v>
      </c>
      <c r="M310" s="326" t="s">
        <v>283</v>
      </c>
      <c r="N310" s="327"/>
      <c r="O310" s="327"/>
      <c r="P310" s="327"/>
      <c r="Q310" s="327"/>
      <c r="R310" s="328"/>
      <c r="S310" s="9"/>
      <c r="T310" s="10"/>
      <c r="Z310" s="169"/>
      <c r="AC310" s="324" t="b">
        <f t="shared" si="0"/>
        <v>0</v>
      </c>
    </row>
    <row r="311" spans="1:29" ht="19.899999999999999" customHeight="1" x14ac:dyDescent="0.15">
      <c r="B311" s="169"/>
      <c r="D311" s="169"/>
      <c r="E311" s="337"/>
      <c r="F311" s="338"/>
      <c r="G311" s="338"/>
      <c r="H311" s="338"/>
      <c r="I311" s="338"/>
      <c r="J311" s="338"/>
      <c r="K311" s="338"/>
      <c r="L311" s="325" t="s">
        <v>461</v>
      </c>
      <c r="M311" s="326" t="s">
        <v>282</v>
      </c>
      <c r="N311" s="327"/>
      <c r="O311" s="327"/>
      <c r="P311" s="327"/>
      <c r="Q311" s="327"/>
      <c r="R311" s="328"/>
      <c r="S311" s="9"/>
      <c r="T311" s="10"/>
      <c r="Z311" s="169"/>
      <c r="AC311" s="324" t="b">
        <f t="shared" si="0"/>
        <v>0</v>
      </c>
    </row>
    <row r="312" spans="1:29" ht="19.899999999999999" customHeight="1" x14ac:dyDescent="0.15">
      <c r="B312" s="169"/>
      <c r="D312" s="169"/>
      <c r="E312" s="337"/>
      <c r="F312" s="338"/>
      <c r="G312" s="338"/>
      <c r="H312" s="338"/>
      <c r="I312" s="338"/>
      <c r="J312" s="338"/>
      <c r="K312" s="338"/>
      <c r="L312" s="325" t="s">
        <v>462</v>
      </c>
      <c r="M312" s="326" t="s">
        <v>281</v>
      </c>
      <c r="N312" s="327"/>
      <c r="O312" s="327"/>
      <c r="P312" s="327"/>
      <c r="Q312" s="327"/>
      <c r="R312" s="328"/>
      <c r="S312" s="9"/>
      <c r="T312" s="10"/>
      <c r="Z312" s="169"/>
      <c r="AC312" s="324" t="b">
        <f t="shared" si="0"/>
        <v>0</v>
      </c>
    </row>
    <row r="313" spans="1:29" ht="19.899999999999999" customHeight="1" x14ac:dyDescent="0.15">
      <c r="B313" s="169"/>
      <c r="D313" s="169"/>
      <c r="E313" s="337"/>
      <c r="F313" s="338"/>
      <c r="G313" s="338"/>
      <c r="H313" s="338"/>
      <c r="I313" s="338"/>
      <c r="J313" s="338"/>
      <c r="K313" s="338"/>
      <c r="L313" s="325" t="s">
        <v>463</v>
      </c>
      <c r="M313" s="326" t="s">
        <v>280</v>
      </c>
      <c r="N313" s="327"/>
      <c r="O313" s="327"/>
      <c r="P313" s="327"/>
      <c r="Q313" s="327"/>
      <c r="R313" s="328"/>
      <c r="S313" s="9"/>
      <c r="T313" s="10"/>
      <c r="Z313" s="169"/>
      <c r="AC313" s="324" t="b">
        <f t="shared" si="0"/>
        <v>0</v>
      </c>
    </row>
    <row r="314" spans="1:29" ht="19.899999999999999" customHeight="1" x14ac:dyDescent="0.15">
      <c r="B314" s="169"/>
      <c r="D314" s="169"/>
      <c r="E314" s="337"/>
      <c r="F314" s="338"/>
      <c r="G314" s="338"/>
      <c r="H314" s="338"/>
      <c r="I314" s="338"/>
      <c r="J314" s="338"/>
      <c r="K314" s="338"/>
      <c r="L314" s="325" t="s">
        <v>464</v>
      </c>
      <c r="M314" s="326" t="s">
        <v>279</v>
      </c>
      <c r="N314" s="327"/>
      <c r="O314" s="327"/>
      <c r="P314" s="327"/>
      <c r="Q314" s="327"/>
      <c r="R314" s="328"/>
      <c r="S314" s="9"/>
      <c r="T314" s="10"/>
      <c r="Z314" s="169"/>
      <c r="AC314" s="324" t="b">
        <f t="shared" si="0"/>
        <v>0</v>
      </c>
    </row>
    <row r="315" spans="1:29" ht="19.899999999999999" customHeight="1" x14ac:dyDescent="0.15">
      <c r="B315" s="169"/>
      <c r="D315" s="169"/>
      <c r="E315" s="337"/>
      <c r="F315" s="338"/>
      <c r="G315" s="338"/>
      <c r="H315" s="338"/>
      <c r="I315" s="338"/>
      <c r="J315" s="338"/>
      <c r="K315" s="338"/>
      <c r="L315" s="325" t="s">
        <v>465</v>
      </c>
      <c r="M315" s="326" t="s">
        <v>278</v>
      </c>
      <c r="N315" s="327"/>
      <c r="O315" s="327"/>
      <c r="P315" s="327"/>
      <c r="Q315" s="327"/>
      <c r="R315" s="328"/>
      <c r="S315" s="9"/>
      <c r="T315" s="10"/>
      <c r="Z315" s="169"/>
      <c r="AC315" s="324" t="b">
        <f t="shared" si="0"/>
        <v>0</v>
      </c>
    </row>
    <row r="316" spans="1:29" ht="19.899999999999999" customHeight="1" x14ac:dyDescent="0.15">
      <c r="A316" s="96">
        <f>IFERROR(IF($AC316,1001,0),3)</f>
        <v>0</v>
      </c>
      <c r="B316" s="421"/>
      <c r="D316" s="169"/>
      <c r="E316" s="339" t="s">
        <v>86</v>
      </c>
      <c r="F316" s="340" t="s">
        <v>328</v>
      </c>
      <c r="G316" s="341"/>
      <c r="H316" s="341"/>
      <c r="I316" s="341"/>
      <c r="J316" s="341"/>
      <c r="K316" s="342"/>
      <c r="L316" s="325" t="s">
        <v>466</v>
      </c>
      <c r="M316" s="326" t="s">
        <v>130</v>
      </c>
      <c r="N316" s="327"/>
      <c r="O316" s="327"/>
      <c r="P316" s="327"/>
      <c r="Q316" s="327"/>
      <c r="R316" s="328"/>
      <c r="S316" s="9"/>
      <c r="T316" s="10"/>
      <c r="Z316" s="169"/>
      <c r="AB316" s="324">
        <f>COUNTIF(S316:S316,"○")</f>
        <v>0</v>
      </c>
      <c r="AC316" s="324" t="b">
        <f>OR(AND(L$235="○",AB316&lt;1), AND(L$235&lt;&gt;"○",AB316&gt;0))</f>
        <v>0</v>
      </c>
    </row>
    <row r="317" spans="1:29" ht="19.899999999999999" customHeight="1" x14ac:dyDescent="0.15">
      <c r="A317" s="96">
        <f>IFERROR(IF($AC317,1001,0),3)</f>
        <v>0</v>
      </c>
      <c r="B317" s="421"/>
      <c r="D317" s="169"/>
      <c r="E317" s="339" t="s">
        <v>87</v>
      </c>
      <c r="F317" s="340" t="s">
        <v>329</v>
      </c>
      <c r="G317" s="341"/>
      <c r="H317" s="341"/>
      <c r="I317" s="341"/>
      <c r="J317" s="341"/>
      <c r="K317" s="342"/>
      <c r="L317" s="325" t="s">
        <v>467</v>
      </c>
      <c r="M317" s="326" t="s">
        <v>131</v>
      </c>
      <c r="N317" s="327"/>
      <c r="O317" s="327"/>
      <c r="P317" s="327"/>
      <c r="Q317" s="327"/>
      <c r="R317" s="328"/>
      <c r="S317" s="9"/>
      <c r="T317" s="10"/>
      <c r="Z317" s="169"/>
      <c r="AB317" s="324">
        <f>COUNTIF(S317:S317,"○")</f>
        <v>0</v>
      </c>
      <c r="AC317" s="324" t="b">
        <f>OR(AND(L$236="○",AB317&lt;1), AND(L$236&lt;&gt;"○",AB317&gt;0))</f>
        <v>0</v>
      </c>
    </row>
    <row r="318" spans="1:29" ht="19.899999999999999" customHeight="1" x14ac:dyDescent="0.15">
      <c r="A318" s="96">
        <f>IFERROR(IF($AC318,1001,0),3)</f>
        <v>0</v>
      </c>
      <c r="B318" s="421"/>
      <c r="D318" s="169"/>
      <c r="E318" s="343" t="s">
        <v>157</v>
      </c>
      <c r="F318" s="344" t="s">
        <v>330</v>
      </c>
      <c r="G318" s="344"/>
      <c r="H318" s="344"/>
      <c r="I318" s="344"/>
      <c r="J318" s="344"/>
      <c r="K318" s="344"/>
      <c r="L318" s="325" t="s">
        <v>468</v>
      </c>
      <c r="M318" s="326" t="s">
        <v>277</v>
      </c>
      <c r="N318" s="327"/>
      <c r="O318" s="327"/>
      <c r="P318" s="327"/>
      <c r="Q318" s="327"/>
      <c r="R318" s="328"/>
      <c r="S318" s="9"/>
      <c r="T318" s="10"/>
      <c r="Z318" s="169"/>
      <c r="AB318" s="324">
        <f>COUNTIF(S318:S326,"○")</f>
        <v>0</v>
      </c>
      <c r="AC318" s="324" t="b">
        <f>OR(AND(L$237="○",AB318&lt;1), AND(L$237&lt;&gt;"○",AB318&gt;0))</f>
        <v>0</v>
      </c>
    </row>
    <row r="319" spans="1:29" ht="19.899999999999999" customHeight="1" x14ac:dyDescent="0.15">
      <c r="B319" s="169"/>
      <c r="D319" s="169"/>
      <c r="E319" s="345"/>
      <c r="F319" s="344"/>
      <c r="G319" s="344"/>
      <c r="H319" s="344"/>
      <c r="I319" s="344"/>
      <c r="J319" s="344"/>
      <c r="K319" s="344"/>
      <c r="L319" s="325" t="s">
        <v>469</v>
      </c>
      <c r="M319" s="326" t="s">
        <v>276</v>
      </c>
      <c r="N319" s="327"/>
      <c r="O319" s="327"/>
      <c r="P319" s="327"/>
      <c r="Q319" s="327"/>
      <c r="R319" s="328"/>
      <c r="S319" s="9"/>
      <c r="T319" s="10"/>
      <c r="Z319" s="169"/>
      <c r="AC319" s="324" t="b">
        <f t="shared" si="0"/>
        <v>0</v>
      </c>
    </row>
    <row r="320" spans="1:29" ht="19.899999999999999" customHeight="1" x14ac:dyDescent="0.15">
      <c r="B320" s="169"/>
      <c r="D320" s="169"/>
      <c r="E320" s="345"/>
      <c r="F320" s="344"/>
      <c r="G320" s="344"/>
      <c r="H320" s="344"/>
      <c r="I320" s="344"/>
      <c r="J320" s="344"/>
      <c r="K320" s="344"/>
      <c r="L320" s="325" t="s">
        <v>157</v>
      </c>
      <c r="M320" s="326" t="s">
        <v>275</v>
      </c>
      <c r="N320" s="327"/>
      <c r="O320" s="327"/>
      <c r="P320" s="327"/>
      <c r="Q320" s="327"/>
      <c r="R320" s="328"/>
      <c r="S320" s="9"/>
      <c r="T320" s="10"/>
      <c r="Z320" s="169"/>
      <c r="AC320" s="324" t="b">
        <f t="shared" si="0"/>
        <v>0</v>
      </c>
    </row>
    <row r="321" spans="1:29" ht="19.899999999999999" customHeight="1" x14ac:dyDescent="0.15">
      <c r="B321" s="169"/>
      <c r="D321" s="169"/>
      <c r="E321" s="345"/>
      <c r="F321" s="344"/>
      <c r="G321" s="344"/>
      <c r="H321" s="344"/>
      <c r="I321" s="344"/>
      <c r="J321" s="344"/>
      <c r="K321" s="344"/>
      <c r="L321" s="325" t="s">
        <v>363</v>
      </c>
      <c r="M321" s="326" t="s">
        <v>274</v>
      </c>
      <c r="N321" s="327"/>
      <c r="O321" s="327"/>
      <c r="P321" s="327"/>
      <c r="Q321" s="327"/>
      <c r="R321" s="328"/>
      <c r="S321" s="9"/>
      <c r="T321" s="10"/>
      <c r="Z321" s="169"/>
      <c r="AC321" s="324" t="b">
        <f t="shared" si="0"/>
        <v>0</v>
      </c>
    </row>
    <row r="322" spans="1:29" ht="19.899999999999999" customHeight="1" x14ac:dyDescent="0.15">
      <c r="B322" s="169"/>
      <c r="D322" s="169"/>
      <c r="E322" s="345"/>
      <c r="F322" s="344"/>
      <c r="G322" s="344"/>
      <c r="H322" s="344"/>
      <c r="I322" s="344"/>
      <c r="J322" s="344"/>
      <c r="K322" s="344"/>
      <c r="L322" s="325" t="s">
        <v>470</v>
      </c>
      <c r="M322" s="326" t="s">
        <v>273</v>
      </c>
      <c r="N322" s="327"/>
      <c r="O322" s="327"/>
      <c r="P322" s="327"/>
      <c r="Q322" s="327"/>
      <c r="R322" s="328"/>
      <c r="S322" s="9"/>
      <c r="T322" s="10"/>
      <c r="Z322" s="169"/>
      <c r="AC322" s="324" t="b">
        <f t="shared" si="0"/>
        <v>0</v>
      </c>
    </row>
    <row r="323" spans="1:29" ht="19.899999999999999" customHeight="1" x14ac:dyDescent="0.15">
      <c r="B323" s="169"/>
      <c r="D323" s="169"/>
      <c r="E323" s="345"/>
      <c r="F323" s="344"/>
      <c r="G323" s="344"/>
      <c r="H323" s="344"/>
      <c r="I323" s="344"/>
      <c r="J323" s="344"/>
      <c r="K323" s="344"/>
      <c r="L323" s="325" t="s">
        <v>471</v>
      </c>
      <c r="M323" s="326" t="s">
        <v>272</v>
      </c>
      <c r="N323" s="327"/>
      <c r="O323" s="327"/>
      <c r="P323" s="327"/>
      <c r="Q323" s="327"/>
      <c r="R323" s="328"/>
      <c r="S323" s="9"/>
      <c r="T323" s="10"/>
      <c r="Z323" s="169"/>
      <c r="AC323" s="324" t="b">
        <f t="shared" si="0"/>
        <v>0</v>
      </c>
    </row>
    <row r="324" spans="1:29" ht="19.899999999999999" customHeight="1" x14ac:dyDescent="0.15">
      <c r="B324" s="169"/>
      <c r="D324" s="169"/>
      <c r="E324" s="345"/>
      <c r="F324" s="344"/>
      <c r="G324" s="344"/>
      <c r="H324" s="344"/>
      <c r="I324" s="344"/>
      <c r="J324" s="344"/>
      <c r="K324" s="344"/>
      <c r="L324" s="325" t="s">
        <v>472</v>
      </c>
      <c r="M324" s="326" t="s">
        <v>271</v>
      </c>
      <c r="N324" s="327"/>
      <c r="O324" s="327"/>
      <c r="P324" s="327"/>
      <c r="Q324" s="327"/>
      <c r="R324" s="328"/>
      <c r="S324" s="9"/>
      <c r="T324" s="10"/>
      <c r="Z324" s="169"/>
      <c r="AC324" s="324" t="b">
        <f t="shared" si="0"/>
        <v>0</v>
      </c>
    </row>
    <row r="325" spans="1:29" ht="19.899999999999999" customHeight="1" x14ac:dyDescent="0.15">
      <c r="B325" s="169"/>
      <c r="D325" s="169"/>
      <c r="E325" s="345"/>
      <c r="F325" s="344"/>
      <c r="G325" s="344"/>
      <c r="H325" s="344"/>
      <c r="I325" s="344"/>
      <c r="J325" s="344"/>
      <c r="K325" s="344"/>
      <c r="L325" s="325" t="s">
        <v>473</v>
      </c>
      <c r="M325" s="326" t="s">
        <v>270</v>
      </c>
      <c r="N325" s="327"/>
      <c r="O325" s="327"/>
      <c r="P325" s="327"/>
      <c r="Q325" s="327"/>
      <c r="R325" s="328"/>
      <c r="S325" s="9"/>
      <c r="T325" s="10"/>
      <c r="Z325" s="169"/>
      <c r="AC325" s="324" t="b">
        <f t="shared" si="0"/>
        <v>0</v>
      </c>
    </row>
    <row r="326" spans="1:29" ht="19.899999999999999" customHeight="1" x14ac:dyDescent="0.15">
      <c r="B326" s="169"/>
      <c r="D326" s="169"/>
      <c r="E326" s="346"/>
      <c r="F326" s="344"/>
      <c r="G326" s="344"/>
      <c r="H326" s="344"/>
      <c r="I326" s="344"/>
      <c r="J326" s="344"/>
      <c r="K326" s="344"/>
      <c r="L326" s="325" t="s">
        <v>474</v>
      </c>
      <c r="M326" s="326" t="s">
        <v>269</v>
      </c>
      <c r="N326" s="327"/>
      <c r="O326" s="327"/>
      <c r="P326" s="327"/>
      <c r="Q326" s="327"/>
      <c r="R326" s="328"/>
      <c r="S326" s="9"/>
      <c r="T326" s="10"/>
      <c r="Z326" s="169"/>
      <c r="AC326" s="324" t="b">
        <f t="shared" si="0"/>
        <v>0</v>
      </c>
    </row>
    <row r="327" spans="1:29" ht="19.899999999999999" customHeight="1" x14ac:dyDescent="0.15">
      <c r="A327" s="96">
        <f>IFERROR(IF($AC327,1001,0),3)</f>
        <v>0</v>
      </c>
      <c r="B327" s="421"/>
      <c r="D327" s="169"/>
      <c r="E327" s="347" t="s">
        <v>363</v>
      </c>
      <c r="F327" s="348" t="s">
        <v>331</v>
      </c>
      <c r="G327" s="349"/>
      <c r="H327" s="349"/>
      <c r="I327" s="349"/>
      <c r="J327" s="349"/>
      <c r="K327" s="350"/>
      <c r="L327" s="325" t="s">
        <v>475</v>
      </c>
      <c r="M327" s="326" t="s">
        <v>268</v>
      </c>
      <c r="N327" s="327"/>
      <c r="O327" s="327"/>
      <c r="P327" s="327"/>
      <c r="Q327" s="327"/>
      <c r="R327" s="328"/>
      <c r="S327" s="9"/>
      <c r="T327" s="10"/>
      <c r="Z327" s="169"/>
      <c r="AB327" s="324">
        <f>COUNTIF(S327:S332,"○")</f>
        <v>0</v>
      </c>
      <c r="AC327" s="324" t="b">
        <f>OR(AND(L$238="○",AB327&lt;1), AND(L$238&lt;&gt;"○",AB327&gt;0))</f>
        <v>0</v>
      </c>
    </row>
    <row r="328" spans="1:29" ht="19.899999999999999" customHeight="1" x14ac:dyDescent="0.15">
      <c r="B328" s="169"/>
      <c r="D328" s="169"/>
      <c r="E328" s="351"/>
      <c r="F328" s="317"/>
      <c r="G328" s="318"/>
      <c r="H328" s="318"/>
      <c r="I328" s="318"/>
      <c r="J328" s="318"/>
      <c r="K328" s="319"/>
      <c r="L328" s="325" t="s">
        <v>364</v>
      </c>
      <c r="M328" s="326" t="s">
        <v>267</v>
      </c>
      <c r="N328" s="327"/>
      <c r="O328" s="327"/>
      <c r="P328" s="327"/>
      <c r="Q328" s="327"/>
      <c r="R328" s="328"/>
      <c r="S328" s="9"/>
      <c r="T328" s="10"/>
      <c r="Z328" s="169"/>
      <c r="AC328" s="324" t="b">
        <f t="shared" si="0"/>
        <v>0</v>
      </c>
    </row>
    <row r="329" spans="1:29" ht="19.899999999999999" customHeight="1" x14ac:dyDescent="0.15">
      <c r="B329" s="169"/>
      <c r="D329" s="169"/>
      <c r="E329" s="351"/>
      <c r="F329" s="317"/>
      <c r="G329" s="318"/>
      <c r="H329" s="318"/>
      <c r="I329" s="318"/>
      <c r="J329" s="318"/>
      <c r="K329" s="319"/>
      <c r="L329" s="325" t="s">
        <v>476</v>
      </c>
      <c r="M329" s="326" t="s">
        <v>266</v>
      </c>
      <c r="N329" s="327"/>
      <c r="O329" s="327"/>
      <c r="P329" s="327"/>
      <c r="Q329" s="327"/>
      <c r="R329" s="328"/>
      <c r="S329" s="9"/>
      <c r="T329" s="10"/>
      <c r="Z329" s="169"/>
      <c r="AC329" s="324" t="b">
        <f t="shared" si="0"/>
        <v>0</v>
      </c>
    </row>
    <row r="330" spans="1:29" ht="19.899999999999999" customHeight="1" x14ac:dyDescent="0.15">
      <c r="B330" s="169"/>
      <c r="D330" s="169"/>
      <c r="E330" s="351"/>
      <c r="F330" s="317"/>
      <c r="G330" s="318"/>
      <c r="H330" s="318"/>
      <c r="I330" s="318"/>
      <c r="J330" s="318"/>
      <c r="K330" s="319"/>
      <c r="L330" s="325" t="s">
        <v>477</v>
      </c>
      <c r="M330" s="326" t="s">
        <v>265</v>
      </c>
      <c r="N330" s="327"/>
      <c r="O330" s="327"/>
      <c r="P330" s="327"/>
      <c r="Q330" s="327"/>
      <c r="R330" s="328"/>
      <c r="S330" s="9"/>
      <c r="T330" s="10"/>
      <c r="Z330" s="169"/>
      <c r="AC330" s="324" t="b">
        <f t="shared" si="0"/>
        <v>0</v>
      </c>
    </row>
    <row r="331" spans="1:29" ht="19.899999999999999" customHeight="1" x14ac:dyDescent="0.15">
      <c r="B331" s="169"/>
      <c r="D331" s="169"/>
      <c r="E331" s="351"/>
      <c r="F331" s="317"/>
      <c r="G331" s="318"/>
      <c r="H331" s="318"/>
      <c r="I331" s="318"/>
      <c r="J331" s="318"/>
      <c r="K331" s="319"/>
      <c r="L331" s="325" t="s">
        <v>478</v>
      </c>
      <c r="M331" s="326" t="s">
        <v>264</v>
      </c>
      <c r="N331" s="327"/>
      <c r="O331" s="327"/>
      <c r="P331" s="327"/>
      <c r="Q331" s="327"/>
      <c r="R331" s="328"/>
      <c r="S331" s="9"/>
      <c r="T331" s="10"/>
      <c r="Z331" s="169"/>
      <c r="AC331" s="324" t="b">
        <f t="shared" si="0"/>
        <v>0</v>
      </c>
    </row>
    <row r="332" spans="1:29" ht="19.899999999999999" customHeight="1" x14ac:dyDescent="0.15">
      <c r="B332" s="169"/>
      <c r="D332" s="169"/>
      <c r="E332" s="352"/>
      <c r="F332" s="330"/>
      <c r="G332" s="331"/>
      <c r="H332" s="331"/>
      <c r="I332" s="331"/>
      <c r="J332" s="331"/>
      <c r="K332" s="332"/>
      <c r="L332" s="325" t="s">
        <v>479</v>
      </c>
      <c r="M332" s="326" t="s">
        <v>263</v>
      </c>
      <c r="N332" s="327"/>
      <c r="O332" s="327"/>
      <c r="P332" s="327"/>
      <c r="Q332" s="327"/>
      <c r="R332" s="328"/>
      <c r="S332" s="9"/>
      <c r="T332" s="10"/>
      <c r="Z332" s="169"/>
      <c r="AC332" s="324" t="b">
        <f t="shared" si="0"/>
        <v>0</v>
      </c>
    </row>
    <row r="333" spans="1:29" ht="19.899999999999999" customHeight="1" x14ac:dyDescent="0.15">
      <c r="A333" s="96">
        <f>IFERROR(IF($AC333,1001,0),3)</f>
        <v>0</v>
      </c>
      <c r="B333" s="421"/>
      <c r="D333" s="169"/>
      <c r="E333" s="347" t="s">
        <v>364</v>
      </c>
      <c r="F333" s="348" t="s">
        <v>332</v>
      </c>
      <c r="G333" s="349"/>
      <c r="H333" s="349"/>
      <c r="I333" s="349"/>
      <c r="J333" s="349"/>
      <c r="K333" s="350"/>
      <c r="L333" s="325" t="s">
        <v>480</v>
      </c>
      <c r="M333" s="326" t="s">
        <v>262</v>
      </c>
      <c r="N333" s="327"/>
      <c r="O333" s="327"/>
      <c r="P333" s="327"/>
      <c r="Q333" s="327"/>
      <c r="R333" s="328"/>
      <c r="S333" s="9"/>
      <c r="T333" s="10"/>
      <c r="Z333" s="169"/>
      <c r="AB333" s="324">
        <f>COUNTIF(S333:S334,"○")</f>
        <v>0</v>
      </c>
      <c r="AC333" s="324" t="b">
        <f>OR(AND(L$239="○",AB333&lt;1), AND(L$239&lt;&gt;"○",AB333&gt;0))</f>
        <v>0</v>
      </c>
    </row>
    <row r="334" spans="1:29" ht="19.899999999999999" customHeight="1" x14ac:dyDescent="0.15">
      <c r="B334" s="169"/>
      <c r="D334" s="169"/>
      <c r="E334" s="352"/>
      <c r="F334" s="330"/>
      <c r="G334" s="331"/>
      <c r="H334" s="331"/>
      <c r="I334" s="331"/>
      <c r="J334" s="331"/>
      <c r="K334" s="332"/>
      <c r="L334" s="325" t="s">
        <v>481</v>
      </c>
      <c r="M334" s="326" t="s">
        <v>261</v>
      </c>
      <c r="N334" s="327"/>
      <c r="O334" s="327"/>
      <c r="P334" s="327"/>
      <c r="Q334" s="327"/>
      <c r="R334" s="328"/>
      <c r="S334" s="9"/>
      <c r="T334" s="10"/>
      <c r="Z334" s="169"/>
      <c r="AC334" s="324" t="b">
        <f t="shared" si="0"/>
        <v>0</v>
      </c>
    </row>
    <row r="335" spans="1:29" ht="19.899999999999999" customHeight="1" x14ac:dyDescent="0.15">
      <c r="A335" s="96">
        <f>IFERROR(IF($AC335,1001,0),3)</f>
        <v>0</v>
      </c>
      <c r="B335" s="421"/>
      <c r="D335" s="169"/>
      <c r="E335" s="353" t="s">
        <v>365</v>
      </c>
      <c r="F335" s="340" t="s">
        <v>333</v>
      </c>
      <c r="G335" s="341"/>
      <c r="H335" s="341"/>
      <c r="I335" s="341"/>
      <c r="J335" s="341"/>
      <c r="K335" s="342"/>
      <c r="L335" s="325" t="s">
        <v>482</v>
      </c>
      <c r="M335" s="326" t="s">
        <v>134</v>
      </c>
      <c r="N335" s="327"/>
      <c r="O335" s="327"/>
      <c r="P335" s="327"/>
      <c r="Q335" s="327"/>
      <c r="R335" s="328"/>
      <c r="S335" s="9"/>
      <c r="T335" s="10"/>
      <c r="Z335" s="169"/>
      <c r="AB335" s="324">
        <f t="shared" ref="AB335" si="1">COUNTIF(S335:S335,"○")</f>
        <v>0</v>
      </c>
      <c r="AC335" s="324" t="b">
        <f>OR(AND(L$240="○",AB335&lt;1), AND(L$240&lt;&gt;"○",AB335&gt;0))</f>
        <v>0</v>
      </c>
    </row>
    <row r="336" spans="1:29" ht="19.899999999999999" customHeight="1" x14ac:dyDescent="0.15">
      <c r="A336" s="96">
        <f>IFERROR(IF($AC336,1001,0),3)</f>
        <v>0</v>
      </c>
      <c r="B336" s="421"/>
      <c r="D336" s="169"/>
      <c r="E336" s="347" t="s">
        <v>366</v>
      </c>
      <c r="F336" s="348" t="s">
        <v>334</v>
      </c>
      <c r="G336" s="349"/>
      <c r="H336" s="349"/>
      <c r="I336" s="349"/>
      <c r="J336" s="349"/>
      <c r="K336" s="350"/>
      <c r="L336" s="325" t="s">
        <v>483</v>
      </c>
      <c r="M336" s="326" t="s">
        <v>260</v>
      </c>
      <c r="N336" s="327"/>
      <c r="O336" s="327"/>
      <c r="P336" s="327"/>
      <c r="Q336" s="327"/>
      <c r="R336" s="328"/>
      <c r="S336" s="9"/>
      <c r="T336" s="10"/>
      <c r="Z336" s="169"/>
      <c r="AB336" s="324">
        <f>COUNTIF(S336:S346,"○")</f>
        <v>0</v>
      </c>
      <c r="AC336" s="324" t="b">
        <f>OR(AND(L$241="○",AB336&lt;1), AND(L$241&lt;&gt;"○",AB336&gt;0))</f>
        <v>0</v>
      </c>
    </row>
    <row r="337" spans="1:29" ht="19.899999999999999" customHeight="1" x14ac:dyDescent="0.15">
      <c r="B337" s="169"/>
      <c r="D337" s="169"/>
      <c r="E337" s="351"/>
      <c r="F337" s="317"/>
      <c r="G337" s="318"/>
      <c r="H337" s="318"/>
      <c r="I337" s="318"/>
      <c r="J337" s="318"/>
      <c r="K337" s="319"/>
      <c r="L337" s="325" t="s">
        <v>484</v>
      </c>
      <c r="M337" s="326" t="s">
        <v>259</v>
      </c>
      <c r="N337" s="327"/>
      <c r="O337" s="327"/>
      <c r="P337" s="327"/>
      <c r="Q337" s="327"/>
      <c r="R337" s="328"/>
      <c r="S337" s="9"/>
      <c r="T337" s="10"/>
      <c r="Z337" s="169"/>
      <c r="AC337" s="324" t="b">
        <f t="shared" ref="AC337:AC399" si="2">AC336</f>
        <v>0</v>
      </c>
    </row>
    <row r="338" spans="1:29" ht="19.899999999999999" customHeight="1" x14ac:dyDescent="0.15">
      <c r="B338" s="169"/>
      <c r="D338" s="169"/>
      <c r="E338" s="351"/>
      <c r="F338" s="317"/>
      <c r="G338" s="318"/>
      <c r="H338" s="318"/>
      <c r="I338" s="318"/>
      <c r="J338" s="318"/>
      <c r="K338" s="319"/>
      <c r="L338" s="325" t="s">
        <v>365</v>
      </c>
      <c r="M338" s="326" t="s">
        <v>258</v>
      </c>
      <c r="N338" s="327"/>
      <c r="O338" s="327"/>
      <c r="P338" s="327"/>
      <c r="Q338" s="327"/>
      <c r="R338" s="328"/>
      <c r="S338" s="9"/>
      <c r="T338" s="10"/>
      <c r="Z338" s="169"/>
      <c r="AC338" s="324" t="b">
        <f t="shared" si="2"/>
        <v>0</v>
      </c>
    </row>
    <row r="339" spans="1:29" ht="19.899999999999999" customHeight="1" x14ac:dyDescent="0.15">
      <c r="B339" s="169"/>
      <c r="D339" s="169"/>
      <c r="E339" s="351"/>
      <c r="F339" s="317"/>
      <c r="G339" s="318"/>
      <c r="H339" s="318"/>
      <c r="I339" s="318"/>
      <c r="J339" s="318"/>
      <c r="K339" s="319"/>
      <c r="L339" s="325" t="s">
        <v>485</v>
      </c>
      <c r="M339" s="326" t="s">
        <v>257</v>
      </c>
      <c r="N339" s="327"/>
      <c r="O339" s="327"/>
      <c r="P339" s="327"/>
      <c r="Q339" s="327"/>
      <c r="R339" s="328"/>
      <c r="S339" s="9"/>
      <c r="T339" s="10"/>
      <c r="Z339" s="169"/>
      <c r="AC339" s="324" t="b">
        <f t="shared" si="2"/>
        <v>0</v>
      </c>
    </row>
    <row r="340" spans="1:29" ht="19.899999999999999" customHeight="1" x14ac:dyDescent="0.15">
      <c r="B340" s="169"/>
      <c r="D340" s="169"/>
      <c r="E340" s="351"/>
      <c r="F340" s="317"/>
      <c r="G340" s="318"/>
      <c r="H340" s="318"/>
      <c r="I340" s="318"/>
      <c r="J340" s="318"/>
      <c r="K340" s="319"/>
      <c r="L340" s="325" t="s">
        <v>486</v>
      </c>
      <c r="M340" s="326" t="s">
        <v>256</v>
      </c>
      <c r="N340" s="327"/>
      <c r="O340" s="327"/>
      <c r="P340" s="327"/>
      <c r="Q340" s="327"/>
      <c r="R340" s="328"/>
      <c r="S340" s="9"/>
      <c r="T340" s="10"/>
      <c r="Z340" s="169"/>
      <c r="AC340" s="324" t="b">
        <f t="shared" si="2"/>
        <v>0</v>
      </c>
    </row>
    <row r="341" spans="1:29" ht="19.899999999999999" customHeight="1" x14ac:dyDescent="0.15">
      <c r="B341" s="169"/>
      <c r="D341" s="169"/>
      <c r="E341" s="351"/>
      <c r="F341" s="317"/>
      <c r="G341" s="318"/>
      <c r="H341" s="318"/>
      <c r="I341" s="318"/>
      <c r="J341" s="318"/>
      <c r="K341" s="319"/>
      <c r="L341" s="325" t="s">
        <v>487</v>
      </c>
      <c r="M341" s="326" t="s">
        <v>255</v>
      </c>
      <c r="N341" s="327"/>
      <c r="O341" s="327"/>
      <c r="P341" s="327"/>
      <c r="Q341" s="327"/>
      <c r="R341" s="328"/>
      <c r="S341" s="9"/>
      <c r="T341" s="10"/>
      <c r="Z341" s="169"/>
      <c r="AC341" s="324" t="b">
        <f t="shared" si="2"/>
        <v>0</v>
      </c>
    </row>
    <row r="342" spans="1:29" ht="19.899999999999999" customHeight="1" x14ac:dyDescent="0.15">
      <c r="B342" s="169"/>
      <c r="D342" s="169"/>
      <c r="E342" s="351"/>
      <c r="F342" s="317"/>
      <c r="G342" s="318"/>
      <c r="H342" s="318"/>
      <c r="I342" s="318"/>
      <c r="J342" s="318"/>
      <c r="K342" s="319"/>
      <c r="L342" s="325" t="s">
        <v>488</v>
      </c>
      <c r="M342" s="326" t="s">
        <v>254</v>
      </c>
      <c r="N342" s="327"/>
      <c r="O342" s="327"/>
      <c r="P342" s="327"/>
      <c r="Q342" s="327"/>
      <c r="R342" s="328"/>
      <c r="S342" s="9"/>
      <c r="T342" s="10"/>
      <c r="Z342" s="169"/>
      <c r="AC342" s="324" t="b">
        <f t="shared" si="2"/>
        <v>0</v>
      </c>
    </row>
    <row r="343" spans="1:29" ht="19.899999999999999" customHeight="1" x14ac:dyDescent="0.15">
      <c r="B343" s="169"/>
      <c r="D343" s="169"/>
      <c r="E343" s="351"/>
      <c r="F343" s="317"/>
      <c r="G343" s="318"/>
      <c r="H343" s="318"/>
      <c r="I343" s="318"/>
      <c r="J343" s="318"/>
      <c r="K343" s="319"/>
      <c r="L343" s="325" t="s">
        <v>489</v>
      </c>
      <c r="M343" s="326" t="s">
        <v>253</v>
      </c>
      <c r="N343" s="327"/>
      <c r="O343" s="327"/>
      <c r="P343" s="327"/>
      <c r="Q343" s="327"/>
      <c r="R343" s="328"/>
      <c r="S343" s="9"/>
      <c r="T343" s="10"/>
      <c r="Z343" s="169"/>
      <c r="AC343" s="324" t="b">
        <f t="shared" si="2"/>
        <v>0</v>
      </c>
    </row>
    <row r="344" spans="1:29" ht="19.899999999999999" customHeight="1" x14ac:dyDescent="0.15">
      <c r="B344" s="169"/>
      <c r="D344" s="169"/>
      <c r="E344" s="351"/>
      <c r="F344" s="317"/>
      <c r="G344" s="318"/>
      <c r="H344" s="318"/>
      <c r="I344" s="318"/>
      <c r="J344" s="318"/>
      <c r="K344" s="319"/>
      <c r="L344" s="325" t="s">
        <v>490</v>
      </c>
      <c r="M344" s="326" t="s">
        <v>252</v>
      </c>
      <c r="N344" s="327"/>
      <c r="O344" s="327"/>
      <c r="P344" s="327"/>
      <c r="Q344" s="327"/>
      <c r="R344" s="328"/>
      <c r="S344" s="9"/>
      <c r="T344" s="10"/>
      <c r="Z344" s="169"/>
      <c r="AC344" s="324" t="b">
        <f t="shared" si="2"/>
        <v>0</v>
      </c>
    </row>
    <row r="345" spans="1:29" ht="19.899999999999999" customHeight="1" x14ac:dyDescent="0.15">
      <c r="B345" s="169"/>
      <c r="D345" s="169"/>
      <c r="E345" s="351"/>
      <c r="F345" s="317"/>
      <c r="G345" s="318"/>
      <c r="H345" s="318"/>
      <c r="I345" s="318"/>
      <c r="J345" s="318"/>
      <c r="K345" s="319"/>
      <c r="L345" s="325" t="s">
        <v>491</v>
      </c>
      <c r="M345" s="326" t="s">
        <v>251</v>
      </c>
      <c r="N345" s="327"/>
      <c r="O345" s="327"/>
      <c r="P345" s="327"/>
      <c r="Q345" s="327"/>
      <c r="R345" s="328"/>
      <c r="S345" s="9"/>
      <c r="T345" s="10"/>
      <c r="Z345" s="169"/>
      <c r="AC345" s="324" t="b">
        <f t="shared" si="2"/>
        <v>0</v>
      </c>
    </row>
    <row r="346" spans="1:29" ht="19.899999999999999" customHeight="1" x14ac:dyDescent="0.15">
      <c r="B346" s="169"/>
      <c r="D346" s="169"/>
      <c r="E346" s="352"/>
      <c r="F346" s="330"/>
      <c r="G346" s="331"/>
      <c r="H346" s="331"/>
      <c r="I346" s="331"/>
      <c r="J346" s="331"/>
      <c r="K346" s="332"/>
      <c r="L346" s="325" t="s">
        <v>492</v>
      </c>
      <c r="M346" s="326" t="s">
        <v>250</v>
      </c>
      <c r="N346" s="327"/>
      <c r="O346" s="327"/>
      <c r="P346" s="327"/>
      <c r="Q346" s="327"/>
      <c r="R346" s="328"/>
      <c r="S346" s="9"/>
      <c r="T346" s="10"/>
      <c r="Z346" s="169"/>
      <c r="AC346" s="324" t="b">
        <f t="shared" si="2"/>
        <v>0</v>
      </c>
    </row>
    <row r="347" spans="1:29" ht="19.899999999999999" customHeight="1" x14ac:dyDescent="0.15">
      <c r="A347" s="96">
        <f>IFERROR(IF($AC347,1001,0),3)</f>
        <v>0</v>
      </c>
      <c r="B347" s="421"/>
      <c r="D347" s="169"/>
      <c r="E347" s="347" t="s">
        <v>367</v>
      </c>
      <c r="F347" s="348" t="s">
        <v>335</v>
      </c>
      <c r="G347" s="349"/>
      <c r="H347" s="349"/>
      <c r="I347" s="349"/>
      <c r="J347" s="349"/>
      <c r="K347" s="350"/>
      <c r="L347" s="325" t="s">
        <v>493</v>
      </c>
      <c r="M347" s="326" t="s">
        <v>249</v>
      </c>
      <c r="N347" s="327"/>
      <c r="O347" s="327"/>
      <c r="P347" s="327"/>
      <c r="Q347" s="327"/>
      <c r="R347" s="328"/>
      <c r="S347" s="9"/>
      <c r="T347" s="10"/>
      <c r="Z347" s="169"/>
      <c r="AB347" s="324">
        <f>COUNTIF(S347:S353,"○")</f>
        <v>0</v>
      </c>
      <c r="AC347" s="324" t="b">
        <f>OR(AND(L$242="○",AB347&lt;1), AND(L$242&lt;&gt;"○",AB347&gt;0))</f>
        <v>0</v>
      </c>
    </row>
    <row r="348" spans="1:29" ht="19.899999999999999" customHeight="1" x14ac:dyDescent="0.15">
      <c r="B348" s="169"/>
      <c r="D348" s="169"/>
      <c r="E348" s="351"/>
      <c r="F348" s="317"/>
      <c r="G348" s="318"/>
      <c r="H348" s="318"/>
      <c r="I348" s="318"/>
      <c r="J348" s="318"/>
      <c r="K348" s="319"/>
      <c r="L348" s="325" t="s">
        <v>494</v>
      </c>
      <c r="M348" s="326" t="s">
        <v>248</v>
      </c>
      <c r="N348" s="327"/>
      <c r="O348" s="327"/>
      <c r="P348" s="327"/>
      <c r="Q348" s="327"/>
      <c r="R348" s="328"/>
      <c r="S348" s="9"/>
      <c r="T348" s="10"/>
      <c r="Z348" s="169"/>
      <c r="AC348" s="324" t="b">
        <f t="shared" si="2"/>
        <v>0</v>
      </c>
    </row>
    <row r="349" spans="1:29" ht="19.899999999999999" customHeight="1" x14ac:dyDescent="0.15">
      <c r="B349" s="169"/>
      <c r="D349" s="169"/>
      <c r="E349" s="351"/>
      <c r="F349" s="317"/>
      <c r="G349" s="318"/>
      <c r="H349" s="318"/>
      <c r="I349" s="318"/>
      <c r="J349" s="318"/>
      <c r="K349" s="319"/>
      <c r="L349" s="325" t="s">
        <v>495</v>
      </c>
      <c r="M349" s="326" t="s">
        <v>247</v>
      </c>
      <c r="N349" s="327"/>
      <c r="O349" s="327"/>
      <c r="P349" s="327"/>
      <c r="Q349" s="327"/>
      <c r="R349" s="328"/>
      <c r="S349" s="9"/>
      <c r="T349" s="10"/>
      <c r="Z349" s="169"/>
      <c r="AC349" s="324" t="b">
        <f t="shared" si="2"/>
        <v>0</v>
      </c>
    </row>
    <row r="350" spans="1:29" ht="19.899999999999999" customHeight="1" x14ac:dyDescent="0.15">
      <c r="B350" s="169"/>
      <c r="D350" s="169"/>
      <c r="E350" s="351"/>
      <c r="F350" s="317"/>
      <c r="G350" s="318"/>
      <c r="H350" s="318"/>
      <c r="I350" s="318"/>
      <c r="J350" s="318"/>
      <c r="K350" s="319"/>
      <c r="L350" s="325" t="s">
        <v>496</v>
      </c>
      <c r="M350" s="326" t="s">
        <v>246</v>
      </c>
      <c r="N350" s="327"/>
      <c r="O350" s="327"/>
      <c r="P350" s="327"/>
      <c r="Q350" s="327"/>
      <c r="R350" s="328"/>
      <c r="S350" s="9"/>
      <c r="T350" s="10"/>
      <c r="Z350" s="169"/>
      <c r="AC350" s="324" t="b">
        <f t="shared" si="2"/>
        <v>0</v>
      </c>
    </row>
    <row r="351" spans="1:29" ht="19.899999999999999" customHeight="1" x14ac:dyDescent="0.15">
      <c r="B351" s="169"/>
      <c r="D351" s="169"/>
      <c r="E351" s="351"/>
      <c r="F351" s="317"/>
      <c r="G351" s="318"/>
      <c r="H351" s="318"/>
      <c r="I351" s="318"/>
      <c r="J351" s="318"/>
      <c r="K351" s="319"/>
      <c r="L351" s="325" t="s">
        <v>497</v>
      </c>
      <c r="M351" s="326" t="s">
        <v>245</v>
      </c>
      <c r="N351" s="327"/>
      <c r="O351" s="327"/>
      <c r="P351" s="327"/>
      <c r="Q351" s="327"/>
      <c r="R351" s="328"/>
      <c r="S351" s="9"/>
      <c r="T351" s="10"/>
      <c r="Z351" s="169"/>
      <c r="AC351" s="324" t="b">
        <f t="shared" si="2"/>
        <v>0</v>
      </c>
    </row>
    <row r="352" spans="1:29" ht="19.899999999999999" customHeight="1" x14ac:dyDescent="0.15">
      <c r="B352" s="169"/>
      <c r="D352" s="169"/>
      <c r="E352" s="351"/>
      <c r="F352" s="317"/>
      <c r="G352" s="318"/>
      <c r="H352" s="318"/>
      <c r="I352" s="318"/>
      <c r="J352" s="318"/>
      <c r="K352" s="319"/>
      <c r="L352" s="325" t="s">
        <v>498</v>
      </c>
      <c r="M352" s="326" t="s">
        <v>244</v>
      </c>
      <c r="N352" s="327"/>
      <c r="O352" s="327"/>
      <c r="P352" s="327"/>
      <c r="Q352" s="327"/>
      <c r="R352" s="328"/>
      <c r="S352" s="9"/>
      <c r="T352" s="10"/>
      <c r="Z352" s="169"/>
      <c r="AC352" s="324" t="b">
        <f t="shared" si="2"/>
        <v>0</v>
      </c>
    </row>
    <row r="353" spans="1:29" ht="19.899999999999999" customHeight="1" x14ac:dyDescent="0.15">
      <c r="B353" s="169"/>
      <c r="D353" s="169"/>
      <c r="E353" s="352"/>
      <c r="F353" s="330"/>
      <c r="G353" s="331"/>
      <c r="H353" s="331"/>
      <c r="I353" s="331"/>
      <c r="J353" s="331"/>
      <c r="K353" s="332"/>
      <c r="L353" s="325">
        <v>156</v>
      </c>
      <c r="M353" s="326" t="s">
        <v>196</v>
      </c>
      <c r="N353" s="327"/>
      <c r="O353" s="327"/>
      <c r="P353" s="327"/>
      <c r="Q353" s="327"/>
      <c r="R353" s="328"/>
      <c r="S353" s="9"/>
      <c r="T353" s="10"/>
      <c r="Z353" s="169"/>
      <c r="AC353" s="324" t="b">
        <f t="shared" si="2"/>
        <v>0</v>
      </c>
    </row>
    <row r="354" spans="1:29" ht="19.899999999999999" customHeight="1" x14ac:dyDescent="0.15">
      <c r="A354" s="96">
        <f>IFERROR(IF($AC354,1001,0),3)</f>
        <v>0</v>
      </c>
      <c r="B354" s="421"/>
      <c r="D354" s="169"/>
      <c r="E354" s="347" t="s">
        <v>368</v>
      </c>
      <c r="F354" s="348" t="s">
        <v>336</v>
      </c>
      <c r="G354" s="349"/>
      <c r="H354" s="349"/>
      <c r="I354" s="349"/>
      <c r="J354" s="349"/>
      <c r="K354" s="350"/>
      <c r="L354" s="325" t="s">
        <v>499</v>
      </c>
      <c r="M354" s="326" t="s">
        <v>243</v>
      </c>
      <c r="N354" s="327"/>
      <c r="O354" s="327"/>
      <c r="P354" s="327"/>
      <c r="Q354" s="327"/>
      <c r="R354" s="328"/>
      <c r="S354" s="9"/>
      <c r="T354" s="10"/>
      <c r="Z354" s="169"/>
      <c r="AB354" s="324">
        <f>COUNTIF(S354:S356,"○")</f>
        <v>0</v>
      </c>
      <c r="AC354" s="324" t="b">
        <f>OR(AND(L$243="○",AB354&lt;1), AND(L$243&lt;&gt;"○",AB354&gt;0))</f>
        <v>0</v>
      </c>
    </row>
    <row r="355" spans="1:29" ht="19.899999999999999" customHeight="1" x14ac:dyDescent="0.15">
      <c r="B355" s="169"/>
      <c r="D355" s="169"/>
      <c r="E355" s="351"/>
      <c r="F355" s="317"/>
      <c r="G355" s="318"/>
      <c r="H355" s="318"/>
      <c r="I355" s="318"/>
      <c r="J355" s="318"/>
      <c r="K355" s="319"/>
      <c r="L355" s="325" t="s">
        <v>500</v>
      </c>
      <c r="M355" s="326" t="s">
        <v>242</v>
      </c>
      <c r="N355" s="327"/>
      <c r="O355" s="327"/>
      <c r="P355" s="327"/>
      <c r="Q355" s="327"/>
      <c r="R355" s="328"/>
      <c r="S355" s="9"/>
      <c r="T355" s="10"/>
      <c r="Z355" s="169"/>
      <c r="AC355" s="324" t="b">
        <f t="shared" si="2"/>
        <v>0</v>
      </c>
    </row>
    <row r="356" spans="1:29" ht="19.899999999999999" customHeight="1" x14ac:dyDescent="0.15">
      <c r="B356" s="169"/>
      <c r="D356" s="169"/>
      <c r="E356" s="352"/>
      <c r="F356" s="330"/>
      <c r="G356" s="331"/>
      <c r="H356" s="331"/>
      <c r="I356" s="331"/>
      <c r="J356" s="331"/>
      <c r="K356" s="332"/>
      <c r="L356" s="325" t="s">
        <v>367</v>
      </c>
      <c r="M356" s="326" t="s">
        <v>241</v>
      </c>
      <c r="N356" s="327"/>
      <c r="O356" s="327"/>
      <c r="P356" s="327"/>
      <c r="Q356" s="327"/>
      <c r="R356" s="328"/>
      <c r="S356" s="9"/>
      <c r="T356" s="10"/>
      <c r="Z356" s="169"/>
      <c r="AC356" s="324" t="b">
        <f t="shared" si="2"/>
        <v>0</v>
      </c>
    </row>
    <row r="357" spans="1:29" ht="19.899999999999999" customHeight="1" x14ac:dyDescent="0.15">
      <c r="A357" s="96">
        <f>IFERROR(IF($AC357,1001,0),3)</f>
        <v>0</v>
      </c>
      <c r="B357" s="421"/>
      <c r="D357" s="169"/>
      <c r="E357" s="347" t="s">
        <v>369</v>
      </c>
      <c r="F357" s="348" t="s">
        <v>337</v>
      </c>
      <c r="G357" s="349"/>
      <c r="H357" s="349"/>
      <c r="I357" s="349"/>
      <c r="J357" s="349"/>
      <c r="K357" s="350"/>
      <c r="L357" s="325" t="s">
        <v>501</v>
      </c>
      <c r="M357" s="326" t="s">
        <v>240</v>
      </c>
      <c r="N357" s="327"/>
      <c r="O357" s="327"/>
      <c r="P357" s="327"/>
      <c r="Q357" s="327"/>
      <c r="R357" s="328"/>
      <c r="S357" s="9"/>
      <c r="T357" s="10"/>
      <c r="Z357" s="169"/>
      <c r="AB357" s="324">
        <f>COUNTIF(S357:S363,"○")</f>
        <v>0</v>
      </c>
      <c r="AC357" s="324" t="b">
        <f>OR(AND(L$244="○",AB357&lt;1), AND(L$244&lt;&gt;"○",AB357&gt;0))</f>
        <v>0</v>
      </c>
    </row>
    <row r="358" spans="1:29" ht="19.899999999999999" customHeight="1" x14ac:dyDescent="0.15">
      <c r="B358" s="169"/>
      <c r="D358" s="169"/>
      <c r="E358" s="351"/>
      <c r="F358" s="317"/>
      <c r="G358" s="318"/>
      <c r="H358" s="318"/>
      <c r="I358" s="318"/>
      <c r="J358" s="318"/>
      <c r="K358" s="319"/>
      <c r="L358" s="325" t="s">
        <v>502</v>
      </c>
      <c r="M358" s="326" t="s">
        <v>239</v>
      </c>
      <c r="N358" s="327"/>
      <c r="O358" s="327"/>
      <c r="P358" s="327"/>
      <c r="Q358" s="327"/>
      <c r="R358" s="328"/>
      <c r="S358" s="9"/>
      <c r="T358" s="10"/>
      <c r="Z358" s="169"/>
      <c r="AC358" s="324" t="b">
        <f t="shared" si="2"/>
        <v>0</v>
      </c>
    </row>
    <row r="359" spans="1:29" ht="19.899999999999999" customHeight="1" x14ac:dyDescent="0.15">
      <c r="B359" s="169"/>
      <c r="D359" s="169"/>
      <c r="E359" s="351"/>
      <c r="F359" s="317"/>
      <c r="G359" s="318"/>
      <c r="H359" s="318"/>
      <c r="I359" s="318"/>
      <c r="J359" s="318"/>
      <c r="K359" s="319"/>
      <c r="L359" s="325" t="s">
        <v>503</v>
      </c>
      <c r="M359" s="326" t="s">
        <v>238</v>
      </c>
      <c r="N359" s="327"/>
      <c r="O359" s="327"/>
      <c r="P359" s="327"/>
      <c r="Q359" s="327"/>
      <c r="R359" s="328"/>
      <c r="S359" s="9"/>
      <c r="T359" s="10"/>
      <c r="Z359" s="169"/>
      <c r="AC359" s="324" t="b">
        <f t="shared" si="2"/>
        <v>0</v>
      </c>
    </row>
    <row r="360" spans="1:29" ht="19.899999999999999" customHeight="1" x14ac:dyDescent="0.15">
      <c r="B360" s="169"/>
      <c r="D360" s="169"/>
      <c r="E360" s="351"/>
      <c r="F360" s="317"/>
      <c r="G360" s="318"/>
      <c r="H360" s="318"/>
      <c r="I360" s="318"/>
      <c r="J360" s="318"/>
      <c r="K360" s="319"/>
      <c r="L360" s="325" t="s">
        <v>504</v>
      </c>
      <c r="M360" s="326" t="s">
        <v>237</v>
      </c>
      <c r="N360" s="327"/>
      <c r="O360" s="327"/>
      <c r="P360" s="327"/>
      <c r="Q360" s="327"/>
      <c r="R360" s="328"/>
      <c r="S360" s="9"/>
      <c r="T360" s="10"/>
      <c r="Z360" s="169"/>
      <c r="AC360" s="324" t="b">
        <f t="shared" si="2"/>
        <v>0</v>
      </c>
    </row>
    <row r="361" spans="1:29" ht="19.899999999999999" customHeight="1" x14ac:dyDescent="0.15">
      <c r="B361" s="169"/>
      <c r="D361" s="169"/>
      <c r="E361" s="351"/>
      <c r="F361" s="317"/>
      <c r="G361" s="318"/>
      <c r="H361" s="318"/>
      <c r="I361" s="318"/>
      <c r="J361" s="318"/>
      <c r="K361" s="319"/>
      <c r="L361" s="325" t="s">
        <v>505</v>
      </c>
      <c r="M361" s="326" t="s">
        <v>236</v>
      </c>
      <c r="N361" s="327"/>
      <c r="O361" s="327"/>
      <c r="P361" s="327"/>
      <c r="Q361" s="327"/>
      <c r="R361" s="328"/>
      <c r="S361" s="9"/>
      <c r="T361" s="10"/>
      <c r="Z361" s="169"/>
      <c r="AC361" s="324" t="b">
        <f t="shared" si="2"/>
        <v>0</v>
      </c>
    </row>
    <row r="362" spans="1:29" ht="19.899999999999999" customHeight="1" x14ac:dyDescent="0.15">
      <c r="B362" s="169"/>
      <c r="D362" s="169"/>
      <c r="E362" s="351"/>
      <c r="F362" s="317"/>
      <c r="G362" s="318"/>
      <c r="H362" s="318"/>
      <c r="I362" s="318"/>
      <c r="J362" s="318"/>
      <c r="K362" s="319"/>
      <c r="L362" s="325" t="s">
        <v>506</v>
      </c>
      <c r="M362" s="326" t="s">
        <v>235</v>
      </c>
      <c r="N362" s="327"/>
      <c r="O362" s="327"/>
      <c r="P362" s="327"/>
      <c r="Q362" s="327"/>
      <c r="R362" s="328"/>
      <c r="S362" s="9"/>
      <c r="T362" s="10"/>
      <c r="Z362" s="169"/>
      <c r="AC362" s="324" t="b">
        <f t="shared" si="2"/>
        <v>0</v>
      </c>
    </row>
    <row r="363" spans="1:29" ht="19.899999999999999" customHeight="1" x14ac:dyDescent="0.15">
      <c r="B363" s="169"/>
      <c r="D363" s="169"/>
      <c r="E363" s="352"/>
      <c r="F363" s="330"/>
      <c r="G363" s="331"/>
      <c r="H363" s="331"/>
      <c r="I363" s="331"/>
      <c r="J363" s="331"/>
      <c r="K363" s="332"/>
      <c r="L363" s="325" t="s">
        <v>507</v>
      </c>
      <c r="M363" s="326" t="s">
        <v>234</v>
      </c>
      <c r="N363" s="327"/>
      <c r="O363" s="327"/>
      <c r="P363" s="327"/>
      <c r="Q363" s="327"/>
      <c r="R363" s="328"/>
      <c r="S363" s="9"/>
      <c r="T363" s="10"/>
      <c r="Z363" s="169"/>
      <c r="AC363" s="324" t="b">
        <f t="shared" si="2"/>
        <v>0</v>
      </c>
    </row>
    <row r="364" spans="1:29" ht="19.899999999999999" customHeight="1" x14ac:dyDescent="0.15">
      <c r="A364" s="96">
        <f>IFERROR(IF($AC364,1001,0),3)</f>
        <v>0</v>
      </c>
      <c r="B364" s="421"/>
      <c r="D364" s="169"/>
      <c r="E364" s="353" t="s">
        <v>370</v>
      </c>
      <c r="F364" s="340" t="s">
        <v>338</v>
      </c>
      <c r="G364" s="341"/>
      <c r="H364" s="341"/>
      <c r="I364" s="341"/>
      <c r="J364" s="341"/>
      <c r="K364" s="342"/>
      <c r="L364" s="325" t="s">
        <v>508</v>
      </c>
      <c r="M364" s="326" t="s">
        <v>233</v>
      </c>
      <c r="N364" s="327"/>
      <c r="O364" s="327"/>
      <c r="P364" s="327"/>
      <c r="Q364" s="327"/>
      <c r="R364" s="328"/>
      <c r="S364" s="9"/>
      <c r="T364" s="10"/>
      <c r="Z364" s="169"/>
      <c r="AB364" s="324">
        <f t="shared" ref="AB364:AB365" si="3">COUNTIF(S364:S364,"○")</f>
        <v>0</v>
      </c>
      <c r="AC364" s="324" t="b">
        <f>OR(AND(L$245="○",AB364&lt;1), AND(L$245&lt;&gt;"○",AB364&gt;0))</f>
        <v>0</v>
      </c>
    </row>
    <row r="365" spans="1:29" ht="19.899999999999999" customHeight="1" x14ac:dyDescent="0.15">
      <c r="A365" s="96">
        <f>IFERROR(IF($AC365,1001,0),3)</f>
        <v>0</v>
      </c>
      <c r="B365" s="421"/>
      <c r="D365" s="169"/>
      <c r="E365" s="353" t="s">
        <v>371</v>
      </c>
      <c r="F365" s="340" t="s">
        <v>339</v>
      </c>
      <c r="G365" s="341"/>
      <c r="H365" s="341"/>
      <c r="I365" s="341"/>
      <c r="J365" s="341"/>
      <c r="K365" s="342"/>
      <c r="L365" s="325" t="s">
        <v>509</v>
      </c>
      <c r="M365" s="326" t="s">
        <v>139</v>
      </c>
      <c r="N365" s="327"/>
      <c r="O365" s="327"/>
      <c r="P365" s="327"/>
      <c r="Q365" s="327"/>
      <c r="R365" s="328"/>
      <c r="S365" s="9"/>
      <c r="T365" s="10"/>
      <c r="Z365" s="169"/>
      <c r="AB365" s="324">
        <f t="shared" si="3"/>
        <v>0</v>
      </c>
      <c r="AC365" s="324" t="b">
        <f>OR(AND(L$246="○",AB365&lt;1), AND(L$246&lt;&gt;"○",AB365&gt;0))</f>
        <v>0</v>
      </c>
    </row>
    <row r="366" spans="1:29" ht="19.899999999999999" customHeight="1" x14ac:dyDescent="0.15">
      <c r="A366" s="96">
        <f>IFERROR(IF($AC366,1001,0),3)</f>
        <v>0</v>
      </c>
      <c r="B366" s="421"/>
      <c r="D366" s="169"/>
      <c r="E366" s="347" t="s">
        <v>372</v>
      </c>
      <c r="F366" s="338" t="s">
        <v>340</v>
      </c>
      <c r="G366" s="338"/>
      <c r="H366" s="338"/>
      <c r="I366" s="338"/>
      <c r="J366" s="338"/>
      <c r="K366" s="338"/>
      <c r="L366" s="325">
        <v>100</v>
      </c>
      <c r="M366" s="326" t="s">
        <v>232</v>
      </c>
      <c r="N366" s="327"/>
      <c r="O366" s="327"/>
      <c r="P366" s="327"/>
      <c r="Q366" s="327"/>
      <c r="R366" s="328"/>
      <c r="S366" s="9"/>
      <c r="T366" s="10"/>
      <c r="Z366" s="169"/>
      <c r="AB366" s="324">
        <f>COUNTIF(S366:S369,"○")</f>
        <v>0</v>
      </c>
      <c r="AC366" s="324" t="b">
        <f>OR(AND(L$247="○",AB366&lt;1), AND(L$247&lt;&gt;"○",AB366&gt;0))</f>
        <v>0</v>
      </c>
    </row>
    <row r="367" spans="1:29" ht="19.899999999999999" customHeight="1" x14ac:dyDescent="0.15">
      <c r="B367" s="169"/>
      <c r="D367" s="169"/>
      <c r="E367" s="351"/>
      <c r="F367" s="338"/>
      <c r="G367" s="338"/>
      <c r="H367" s="338"/>
      <c r="I367" s="338"/>
      <c r="J367" s="338"/>
      <c r="K367" s="338"/>
      <c r="L367" s="325">
        <v>101</v>
      </c>
      <c r="M367" s="326" t="s">
        <v>231</v>
      </c>
      <c r="N367" s="327"/>
      <c r="O367" s="327"/>
      <c r="P367" s="327"/>
      <c r="Q367" s="327"/>
      <c r="R367" s="328"/>
      <c r="S367" s="9"/>
      <c r="T367" s="10"/>
      <c r="Z367" s="169"/>
      <c r="AC367" s="324" t="b">
        <f t="shared" si="2"/>
        <v>0</v>
      </c>
    </row>
    <row r="368" spans="1:29" ht="19.899999999999999" customHeight="1" x14ac:dyDescent="0.15">
      <c r="B368" s="169"/>
      <c r="D368" s="169"/>
      <c r="E368" s="351"/>
      <c r="F368" s="338"/>
      <c r="G368" s="338"/>
      <c r="H368" s="338"/>
      <c r="I368" s="338"/>
      <c r="J368" s="338"/>
      <c r="K368" s="338"/>
      <c r="L368" s="325">
        <v>102</v>
      </c>
      <c r="M368" s="326" t="s">
        <v>230</v>
      </c>
      <c r="N368" s="327"/>
      <c r="O368" s="327"/>
      <c r="P368" s="327"/>
      <c r="Q368" s="327"/>
      <c r="R368" s="328"/>
      <c r="S368" s="9"/>
      <c r="T368" s="10"/>
      <c r="Z368" s="169"/>
      <c r="AC368" s="324" t="b">
        <f t="shared" si="2"/>
        <v>0</v>
      </c>
    </row>
    <row r="369" spans="1:29" ht="19.899999999999999" customHeight="1" x14ac:dyDescent="0.15">
      <c r="B369" s="169"/>
      <c r="D369" s="169"/>
      <c r="E369" s="352"/>
      <c r="F369" s="338"/>
      <c r="G369" s="338"/>
      <c r="H369" s="338"/>
      <c r="I369" s="338"/>
      <c r="J369" s="338"/>
      <c r="K369" s="338"/>
      <c r="L369" s="325">
        <v>103</v>
      </c>
      <c r="M369" s="326" t="s">
        <v>229</v>
      </c>
      <c r="N369" s="327"/>
      <c r="O369" s="327"/>
      <c r="P369" s="327"/>
      <c r="Q369" s="327"/>
      <c r="R369" s="328"/>
      <c r="S369" s="9"/>
      <c r="T369" s="10"/>
      <c r="Z369" s="169"/>
      <c r="AC369" s="324" t="b">
        <f t="shared" si="2"/>
        <v>0</v>
      </c>
    </row>
    <row r="370" spans="1:29" ht="19.899999999999999" customHeight="1" x14ac:dyDescent="0.15">
      <c r="A370" s="96">
        <f>IFERROR(IF($AC370,1001,0),3)</f>
        <v>0</v>
      </c>
      <c r="B370" s="421"/>
      <c r="D370" s="169"/>
      <c r="E370" s="353" t="s">
        <v>373</v>
      </c>
      <c r="F370" s="340" t="s">
        <v>141</v>
      </c>
      <c r="G370" s="341"/>
      <c r="H370" s="341"/>
      <c r="I370" s="341"/>
      <c r="J370" s="341"/>
      <c r="K370" s="342"/>
      <c r="L370" s="325">
        <v>104</v>
      </c>
      <c r="M370" s="326" t="s">
        <v>141</v>
      </c>
      <c r="N370" s="327"/>
      <c r="O370" s="327"/>
      <c r="P370" s="327"/>
      <c r="Q370" s="327"/>
      <c r="R370" s="328"/>
      <c r="S370" s="9"/>
      <c r="T370" s="10"/>
      <c r="Z370" s="169"/>
      <c r="AB370" s="324">
        <f t="shared" ref="AB370:AB372" si="4">COUNTIF(S370:S370,"○")</f>
        <v>0</v>
      </c>
      <c r="AC370" s="324" t="b">
        <f>OR(AND(L$248="○",AB370&lt;1), AND(L$248&lt;&gt;"○",AB370&gt;0))</f>
        <v>0</v>
      </c>
    </row>
    <row r="371" spans="1:29" ht="19.899999999999999" customHeight="1" x14ac:dyDescent="0.15">
      <c r="A371" s="96">
        <f>IFERROR(IF($AC371,1001,0),3)</f>
        <v>0</v>
      </c>
      <c r="B371" s="421"/>
      <c r="D371" s="169"/>
      <c r="E371" s="353" t="s">
        <v>374</v>
      </c>
      <c r="F371" s="340" t="s">
        <v>341</v>
      </c>
      <c r="G371" s="341"/>
      <c r="H371" s="341"/>
      <c r="I371" s="341"/>
      <c r="J371" s="341"/>
      <c r="K371" s="342"/>
      <c r="L371" s="325">
        <v>105</v>
      </c>
      <c r="M371" s="326" t="s">
        <v>142</v>
      </c>
      <c r="N371" s="327"/>
      <c r="O371" s="327"/>
      <c r="P371" s="327"/>
      <c r="Q371" s="327"/>
      <c r="R371" s="328"/>
      <c r="S371" s="9"/>
      <c r="T371" s="10"/>
      <c r="Z371" s="169"/>
      <c r="AB371" s="324">
        <f t="shared" si="4"/>
        <v>0</v>
      </c>
      <c r="AC371" s="324" t="b">
        <f>OR(AND(L$249="○",AB371&lt;1), AND(L$249&lt;&gt;"○",AB371&gt;0))</f>
        <v>0</v>
      </c>
    </row>
    <row r="372" spans="1:29" ht="19.899999999999999" customHeight="1" x14ac:dyDescent="0.15">
      <c r="A372" s="96">
        <f>IFERROR(IF($AC372,1001,0),3)</f>
        <v>0</v>
      </c>
      <c r="B372" s="421"/>
      <c r="D372" s="169"/>
      <c r="E372" s="353" t="s">
        <v>375</v>
      </c>
      <c r="F372" s="340" t="s">
        <v>342</v>
      </c>
      <c r="G372" s="341"/>
      <c r="H372" s="341"/>
      <c r="I372" s="341"/>
      <c r="J372" s="341"/>
      <c r="K372" s="342"/>
      <c r="L372" s="325">
        <v>106</v>
      </c>
      <c r="M372" s="326" t="s">
        <v>143</v>
      </c>
      <c r="N372" s="327"/>
      <c r="O372" s="327"/>
      <c r="P372" s="327"/>
      <c r="Q372" s="327"/>
      <c r="R372" s="328"/>
      <c r="S372" s="9"/>
      <c r="T372" s="10"/>
      <c r="Z372" s="169"/>
      <c r="AB372" s="324">
        <f t="shared" si="4"/>
        <v>0</v>
      </c>
      <c r="AC372" s="324" t="b">
        <f>OR(AND(L$250="○",AB372&lt;1), AND(L$250&lt;&gt;"○",AB372&gt;0))</f>
        <v>0</v>
      </c>
    </row>
    <row r="373" spans="1:29" ht="19.899999999999999" customHeight="1" x14ac:dyDescent="0.15">
      <c r="A373" s="96">
        <f>IFERROR(IF($AC373,1001,0),3)</f>
        <v>0</v>
      </c>
      <c r="B373" s="421"/>
      <c r="D373" s="169"/>
      <c r="E373" s="347" t="s">
        <v>376</v>
      </c>
      <c r="F373" s="348" t="s">
        <v>343</v>
      </c>
      <c r="G373" s="349"/>
      <c r="H373" s="349"/>
      <c r="I373" s="349"/>
      <c r="J373" s="349"/>
      <c r="K373" s="350"/>
      <c r="L373" s="325">
        <v>107</v>
      </c>
      <c r="M373" s="326" t="s">
        <v>228</v>
      </c>
      <c r="N373" s="327"/>
      <c r="O373" s="327"/>
      <c r="P373" s="327"/>
      <c r="Q373" s="327"/>
      <c r="R373" s="328"/>
      <c r="S373" s="9"/>
      <c r="T373" s="10"/>
      <c r="Z373" s="169"/>
      <c r="AB373" s="324">
        <f>COUNTIF(S373:S376,"○")</f>
        <v>0</v>
      </c>
      <c r="AC373" s="324" t="b">
        <f>OR(AND(L$251="○",AB373&lt;1), AND(L$251&lt;&gt;"○",AB373&gt;0))</f>
        <v>0</v>
      </c>
    </row>
    <row r="374" spans="1:29" ht="19.899999999999999" customHeight="1" x14ac:dyDescent="0.15">
      <c r="B374" s="169"/>
      <c r="D374" s="169"/>
      <c r="E374" s="351"/>
      <c r="F374" s="317"/>
      <c r="G374" s="318"/>
      <c r="H374" s="318"/>
      <c r="I374" s="318"/>
      <c r="J374" s="318"/>
      <c r="K374" s="319"/>
      <c r="L374" s="325">
        <v>108</v>
      </c>
      <c r="M374" s="326" t="s">
        <v>227</v>
      </c>
      <c r="N374" s="327"/>
      <c r="O374" s="327"/>
      <c r="P374" s="327"/>
      <c r="Q374" s="327"/>
      <c r="R374" s="328"/>
      <c r="S374" s="9"/>
      <c r="T374" s="10"/>
      <c r="Z374" s="169"/>
      <c r="AC374" s="324" t="b">
        <f t="shared" si="2"/>
        <v>0</v>
      </c>
    </row>
    <row r="375" spans="1:29" ht="19.899999999999999" customHeight="1" x14ac:dyDescent="0.15">
      <c r="B375" s="169"/>
      <c r="D375" s="169"/>
      <c r="E375" s="351"/>
      <c r="F375" s="317"/>
      <c r="G375" s="318"/>
      <c r="H375" s="318"/>
      <c r="I375" s="318"/>
      <c r="J375" s="318"/>
      <c r="K375" s="319"/>
      <c r="L375" s="325">
        <v>109</v>
      </c>
      <c r="M375" s="326" t="s">
        <v>226</v>
      </c>
      <c r="N375" s="327"/>
      <c r="O375" s="327"/>
      <c r="P375" s="327"/>
      <c r="Q375" s="327"/>
      <c r="R375" s="328"/>
      <c r="S375" s="9"/>
      <c r="T375" s="10"/>
      <c r="Z375" s="169"/>
      <c r="AC375" s="324" t="b">
        <f t="shared" si="2"/>
        <v>0</v>
      </c>
    </row>
    <row r="376" spans="1:29" ht="19.899999999999999" customHeight="1" x14ac:dyDescent="0.15">
      <c r="B376" s="169"/>
      <c r="D376" s="169"/>
      <c r="E376" s="352"/>
      <c r="F376" s="330"/>
      <c r="G376" s="331"/>
      <c r="H376" s="331"/>
      <c r="I376" s="331"/>
      <c r="J376" s="331"/>
      <c r="K376" s="332"/>
      <c r="L376" s="325">
        <v>110</v>
      </c>
      <c r="M376" s="326" t="s">
        <v>225</v>
      </c>
      <c r="N376" s="327"/>
      <c r="O376" s="327"/>
      <c r="P376" s="327"/>
      <c r="Q376" s="327"/>
      <c r="R376" s="328"/>
      <c r="S376" s="9"/>
      <c r="T376" s="10"/>
      <c r="Z376" s="169"/>
      <c r="AC376" s="324" t="b">
        <f t="shared" si="2"/>
        <v>0</v>
      </c>
    </row>
    <row r="377" spans="1:29" ht="19.899999999999999" customHeight="1" x14ac:dyDescent="0.15">
      <c r="A377" s="96">
        <f>IFERROR(IF($AC377,1001,0),3)</f>
        <v>0</v>
      </c>
      <c r="B377" s="421"/>
      <c r="D377" s="169"/>
      <c r="E377" s="347" t="s">
        <v>377</v>
      </c>
      <c r="F377" s="348" t="s">
        <v>344</v>
      </c>
      <c r="G377" s="349"/>
      <c r="H377" s="349"/>
      <c r="I377" s="349"/>
      <c r="J377" s="349"/>
      <c r="K377" s="350"/>
      <c r="L377" s="325">
        <v>111</v>
      </c>
      <c r="M377" s="326" t="s">
        <v>224</v>
      </c>
      <c r="N377" s="327"/>
      <c r="O377" s="327"/>
      <c r="P377" s="327"/>
      <c r="Q377" s="327"/>
      <c r="R377" s="328"/>
      <c r="S377" s="9"/>
      <c r="T377" s="10"/>
      <c r="Z377" s="169"/>
      <c r="AB377" s="324">
        <f>COUNTIF(S377:S379,"○")</f>
        <v>0</v>
      </c>
      <c r="AC377" s="324" t="b">
        <f>OR(AND(L$252="○",AB377&lt;1), AND(L$252&lt;&gt;"○",AB377&gt;0))</f>
        <v>0</v>
      </c>
    </row>
    <row r="378" spans="1:29" ht="19.899999999999999" customHeight="1" x14ac:dyDescent="0.15">
      <c r="B378" s="169"/>
      <c r="D378" s="169"/>
      <c r="E378" s="351"/>
      <c r="F378" s="317"/>
      <c r="G378" s="318"/>
      <c r="H378" s="318"/>
      <c r="I378" s="318"/>
      <c r="J378" s="318"/>
      <c r="K378" s="319"/>
      <c r="L378" s="325">
        <v>112</v>
      </c>
      <c r="M378" s="326" t="s">
        <v>223</v>
      </c>
      <c r="N378" s="327"/>
      <c r="O378" s="327"/>
      <c r="P378" s="327"/>
      <c r="Q378" s="327"/>
      <c r="R378" s="328"/>
      <c r="S378" s="9"/>
      <c r="T378" s="10"/>
      <c r="Z378" s="169"/>
      <c r="AC378" s="324" t="b">
        <f t="shared" si="2"/>
        <v>0</v>
      </c>
    </row>
    <row r="379" spans="1:29" ht="19.899999999999999" customHeight="1" x14ac:dyDescent="0.15">
      <c r="B379" s="169"/>
      <c r="D379" s="169"/>
      <c r="E379" s="352"/>
      <c r="F379" s="330"/>
      <c r="G379" s="331"/>
      <c r="H379" s="331"/>
      <c r="I379" s="331"/>
      <c r="J379" s="331"/>
      <c r="K379" s="332"/>
      <c r="L379" s="325">
        <v>113</v>
      </c>
      <c r="M379" s="326" t="s">
        <v>222</v>
      </c>
      <c r="N379" s="327"/>
      <c r="O379" s="327"/>
      <c r="P379" s="327"/>
      <c r="Q379" s="327"/>
      <c r="R379" s="328"/>
      <c r="S379" s="9"/>
      <c r="T379" s="10"/>
      <c r="Z379" s="169"/>
      <c r="AC379" s="324" t="b">
        <f t="shared" si="2"/>
        <v>0</v>
      </c>
    </row>
    <row r="380" spans="1:29" ht="19.899999999999999" customHeight="1" x14ac:dyDescent="0.15">
      <c r="A380" s="96">
        <f>IFERROR(IF($AC380,1001,0),3)</f>
        <v>0</v>
      </c>
      <c r="B380" s="421"/>
      <c r="D380" s="169"/>
      <c r="E380" s="347" t="s">
        <v>378</v>
      </c>
      <c r="F380" s="348" t="s">
        <v>345</v>
      </c>
      <c r="G380" s="349"/>
      <c r="H380" s="349"/>
      <c r="I380" s="349"/>
      <c r="J380" s="349"/>
      <c r="K380" s="350"/>
      <c r="L380" s="325">
        <v>114</v>
      </c>
      <c r="M380" s="326" t="s">
        <v>221</v>
      </c>
      <c r="N380" s="327"/>
      <c r="O380" s="327"/>
      <c r="P380" s="327"/>
      <c r="Q380" s="327"/>
      <c r="R380" s="328"/>
      <c r="S380" s="9"/>
      <c r="T380" s="10"/>
      <c r="Z380" s="169"/>
      <c r="AB380" s="324">
        <f>COUNTIF(S380:S381,"○")</f>
        <v>0</v>
      </c>
      <c r="AC380" s="324" t="b">
        <f>OR(AND(L$253="○",AB380&lt;1), AND(L$253&lt;&gt;"○",AB380&gt;0))</f>
        <v>0</v>
      </c>
    </row>
    <row r="381" spans="1:29" ht="19.899999999999999" customHeight="1" x14ac:dyDescent="0.15">
      <c r="B381" s="169"/>
      <c r="D381" s="169"/>
      <c r="E381" s="352"/>
      <c r="F381" s="330"/>
      <c r="G381" s="331"/>
      <c r="H381" s="331"/>
      <c r="I381" s="331"/>
      <c r="J381" s="331"/>
      <c r="K381" s="332"/>
      <c r="L381" s="325">
        <v>115</v>
      </c>
      <c r="M381" s="326" t="s">
        <v>146</v>
      </c>
      <c r="N381" s="327"/>
      <c r="O381" s="327"/>
      <c r="P381" s="327"/>
      <c r="Q381" s="327"/>
      <c r="R381" s="328"/>
      <c r="S381" s="9"/>
      <c r="T381" s="10"/>
      <c r="Z381" s="169"/>
      <c r="AC381" s="324" t="b">
        <f t="shared" si="2"/>
        <v>0</v>
      </c>
    </row>
    <row r="382" spans="1:29" ht="19.899999999999999" customHeight="1" x14ac:dyDescent="0.15">
      <c r="A382" s="96">
        <f>IFERROR(IF($AC382,1001,0),3)</f>
        <v>0</v>
      </c>
      <c r="B382" s="421"/>
      <c r="D382" s="169"/>
      <c r="E382" s="347" t="s">
        <v>379</v>
      </c>
      <c r="F382" s="348" t="s">
        <v>346</v>
      </c>
      <c r="G382" s="349"/>
      <c r="H382" s="349"/>
      <c r="I382" s="349"/>
      <c r="J382" s="349"/>
      <c r="K382" s="350"/>
      <c r="L382" s="325">
        <v>116</v>
      </c>
      <c r="M382" s="326" t="s">
        <v>220</v>
      </c>
      <c r="N382" s="327"/>
      <c r="O382" s="327"/>
      <c r="P382" s="327"/>
      <c r="Q382" s="327"/>
      <c r="R382" s="328"/>
      <c r="S382" s="9"/>
      <c r="T382" s="10"/>
      <c r="Z382" s="169"/>
      <c r="AB382" s="324">
        <f>COUNTIF(S382:S391,"○")</f>
        <v>0</v>
      </c>
      <c r="AC382" s="324" t="b">
        <f>OR(AND(L$254="○",AB382&lt;1), AND(L$254&lt;&gt;"○",AB382&gt;0))</f>
        <v>0</v>
      </c>
    </row>
    <row r="383" spans="1:29" ht="19.899999999999999" customHeight="1" x14ac:dyDescent="0.15">
      <c r="B383" s="169"/>
      <c r="D383" s="169"/>
      <c r="E383" s="351"/>
      <c r="F383" s="317"/>
      <c r="G383" s="318"/>
      <c r="H383" s="318"/>
      <c r="I383" s="318"/>
      <c r="J383" s="318"/>
      <c r="K383" s="319"/>
      <c r="L383" s="325">
        <v>117</v>
      </c>
      <c r="M383" s="326" t="s">
        <v>219</v>
      </c>
      <c r="N383" s="327"/>
      <c r="O383" s="327"/>
      <c r="P383" s="327"/>
      <c r="Q383" s="327"/>
      <c r="R383" s="328"/>
      <c r="S383" s="9"/>
      <c r="T383" s="10"/>
      <c r="Z383" s="169"/>
      <c r="AC383" s="324" t="b">
        <f t="shared" si="2"/>
        <v>0</v>
      </c>
    </row>
    <row r="384" spans="1:29" ht="19.899999999999999" customHeight="1" x14ac:dyDescent="0.15">
      <c r="B384" s="169"/>
      <c r="D384" s="169"/>
      <c r="E384" s="351"/>
      <c r="F384" s="317"/>
      <c r="G384" s="318"/>
      <c r="H384" s="318"/>
      <c r="I384" s="318"/>
      <c r="J384" s="318"/>
      <c r="K384" s="319"/>
      <c r="L384" s="325">
        <v>118</v>
      </c>
      <c r="M384" s="326" t="s">
        <v>218</v>
      </c>
      <c r="N384" s="327"/>
      <c r="O384" s="327"/>
      <c r="P384" s="327"/>
      <c r="Q384" s="327"/>
      <c r="R384" s="328"/>
      <c r="S384" s="9"/>
      <c r="T384" s="10"/>
      <c r="Z384" s="169"/>
      <c r="AC384" s="324" t="b">
        <f t="shared" si="2"/>
        <v>0</v>
      </c>
    </row>
    <row r="385" spans="1:29" ht="19.899999999999999" customHeight="1" x14ac:dyDescent="0.15">
      <c r="B385" s="169"/>
      <c r="D385" s="169"/>
      <c r="E385" s="351"/>
      <c r="F385" s="317"/>
      <c r="G385" s="318"/>
      <c r="H385" s="318"/>
      <c r="I385" s="318"/>
      <c r="J385" s="318"/>
      <c r="K385" s="319"/>
      <c r="L385" s="325">
        <v>119</v>
      </c>
      <c r="M385" s="326" t="s">
        <v>217</v>
      </c>
      <c r="N385" s="327"/>
      <c r="O385" s="327"/>
      <c r="P385" s="327"/>
      <c r="Q385" s="327"/>
      <c r="R385" s="328"/>
      <c r="S385" s="9"/>
      <c r="T385" s="10"/>
      <c r="Z385" s="169"/>
      <c r="AC385" s="324" t="b">
        <f t="shared" si="2"/>
        <v>0</v>
      </c>
    </row>
    <row r="386" spans="1:29" ht="19.899999999999999" customHeight="1" x14ac:dyDescent="0.15">
      <c r="B386" s="169"/>
      <c r="D386" s="169"/>
      <c r="E386" s="351"/>
      <c r="F386" s="317"/>
      <c r="G386" s="318"/>
      <c r="H386" s="318"/>
      <c r="I386" s="318"/>
      <c r="J386" s="318"/>
      <c r="K386" s="319"/>
      <c r="L386" s="325">
        <v>120</v>
      </c>
      <c r="M386" s="326" t="s">
        <v>216</v>
      </c>
      <c r="N386" s="327"/>
      <c r="O386" s="327"/>
      <c r="P386" s="327"/>
      <c r="Q386" s="327"/>
      <c r="R386" s="328"/>
      <c r="S386" s="9"/>
      <c r="T386" s="10"/>
      <c r="Z386" s="169"/>
      <c r="AC386" s="324" t="b">
        <f t="shared" si="2"/>
        <v>0</v>
      </c>
    </row>
    <row r="387" spans="1:29" ht="19.899999999999999" customHeight="1" x14ac:dyDescent="0.15">
      <c r="B387" s="169"/>
      <c r="D387" s="169"/>
      <c r="E387" s="351"/>
      <c r="F387" s="317"/>
      <c r="G387" s="318"/>
      <c r="H387" s="318"/>
      <c r="I387" s="318"/>
      <c r="J387" s="318"/>
      <c r="K387" s="319"/>
      <c r="L387" s="325">
        <v>121</v>
      </c>
      <c r="M387" s="326" t="s">
        <v>215</v>
      </c>
      <c r="N387" s="327"/>
      <c r="O387" s="327"/>
      <c r="P387" s="327"/>
      <c r="Q387" s="327"/>
      <c r="R387" s="328"/>
      <c r="S387" s="9"/>
      <c r="T387" s="10"/>
      <c r="Z387" s="169"/>
      <c r="AC387" s="324" t="b">
        <f t="shared" si="2"/>
        <v>0</v>
      </c>
    </row>
    <row r="388" spans="1:29" ht="19.899999999999999" customHeight="1" x14ac:dyDescent="0.15">
      <c r="B388" s="169"/>
      <c r="D388" s="169"/>
      <c r="E388" s="351"/>
      <c r="F388" s="317"/>
      <c r="G388" s="318"/>
      <c r="H388" s="318"/>
      <c r="I388" s="318"/>
      <c r="J388" s="318"/>
      <c r="K388" s="319"/>
      <c r="L388" s="325">
        <v>122</v>
      </c>
      <c r="M388" s="326" t="s">
        <v>214</v>
      </c>
      <c r="N388" s="327"/>
      <c r="O388" s="327"/>
      <c r="P388" s="327"/>
      <c r="Q388" s="327"/>
      <c r="R388" s="328"/>
      <c r="S388" s="9"/>
      <c r="T388" s="10"/>
      <c r="Z388" s="169"/>
      <c r="AC388" s="324" t="b">
        <f t="shared" si="2"/>
        <v>0</v>
      </c>
    </row>
    <row r="389" spans="1:29" ht="19.899999999999999" customHeight="1" x14ac:dyDescent="0.15">
      <c r="B389" s="169"/>
      <c r="D389" s="169"/>
      <c r="E389" s="351"/>
      <c r="F389" s="317"/>
      <c r="G389" s="318"/>
      <c r="H389" s="318"/>
      <c r="I389" s="318"/>
      <c r="J389" s="318"/>
      <c r="K389" s="319"/>
      <c r="L389" s="325">
        <v>123</v>
      </c>
      <c r="M389" s="326" t="s">
        <v>213</v>
      </c>
      <c r="N389" s="327"/>
      <c r="O389" s="327"/>
      <c r="P389" s="327"/>
      <c r="Q389" s="327"/>
      <c r="R389" s="328"/>
      <c r="S389" s="9"/>
      <c r="T389" s="10"/>
      <c r="Z389" s="169"/>
      <c r="AC389" s="324" t="b">
        <f t="shared" si="2"/>
        <v>0</v>
      </c>
    </row>
    <row r="390" spans="1:29" ht="19.899999999999999" customHeight="1" x14ac:dyDescent="0.15">
      <c r="B390" s="169"/>
      <c r="D390" s="169"/>
      <c r="E390" s="351"/>
      <c r="F390" s="317"/>
      <c r="G390" s="318"/>
      <c r="H390" s="318"/>
      <c r="I390" s="318"/>
      <c r="J390" s="318"/>
      <c r="K390" s="319"/>
      <c r="L390" s="325">
        <v>124</v>
      </c>
      <c r="M390" s="326" t="s">
        <v>212</v>
      </c>
      <c r="N390" s="327"/>
      <c r="O390" s="327"/>
      <c r="P390" s="327"/>
      <c r="Q390" s="327"/>
      <c r="R390" s="328"/>
      <c r="S390" s="9"/>
      <c r="T390" s="10"/>
      <c r="Z390" s="169"/>
      <c r="AC390" s="324" t="b">
        <f t="shared" si="2"/>
        <v>0</v>
      </c>
    </row>
    <row r="391" spans="1:29" ht="19.899999999999999" customHeight="1" x14ac:dyDescent="0.15">
      <c r="B391" s="169"/>
      <c r="D391" s="169"/>
      <c r="E391" s="352"/>
      <c r="F391" s="330"/>
      <c r="G391" s="331"/>
      <c r="H391" s="331"/>
      <c r="I391" s="331"/>
      <c r="J391" s="331"/>
      <c r="K391" s="332"/>
      <c r="L391" s="325">
        <v>125</v>
      </c>
      <c r="M391" s="326" t="s">
        <v>211</v>
      </c>
      <c r="N391" s="327"/>
      <c r="O391" s="327"/>
      <c r="P391" s="327"/>
      <c r="Q391" s="327"/>
      <c r="R391" s="328"/>
      <c r="S391" s="9"/>
      <c r="T391" s="10"/>
      <c r="Z391" s="169"/>
      <c r="AC391" s="324" t="b">
        <f t="shared" si="2"/>
        <v>0</v>
      </c>
    </row>
    <row r="392" spans="1:29" ht="19.899999999999999" customHeight="1" x14ac:dyDescent="0.15">
      <c r="A392" s="96">
        <f>IFERROR(IF($AC392,1001,0),3)</f>
        <v>0</v>
      </c>
      <c r="B392" s="421"/>
      <c r="D392" s="169"/>
      <c r="E392" s="353" t="s">
        <v>380</v>
      </c>
      <c r="F392" s="340" t="s">
        <v>347</v>
      </c>
      <c r="G392" s="341"/>
      <c r="H392" s="341"/>
      <c r="I392" s="341"/>
      <c r="J392" s="341"/>
      <c r="K392" s="342"/>
      <c r="L392" s="325">
        <v>126</v>
      </c>
      <c r="M392" s="326" t="s">
        <v>148</v>
      </c>
      <c r="N392" s="327"/>
      <c r="O392" s="327"/>
      <c r="P392" s="327"/>
      <c r="Q392" s="327"/>
      <c r="R392" s="328"/>
      <c r="S392" s="9"/>
      <c r="T392" s="10"/>
      <c r="Z392" s="169"/>
      <c r="AB392" s="324">
        <f t="shared" ref="AB392" si="5">COUNTIF(S392:S392,"○")</f>
        <v>0</v>
      </c>
      <c r="AC392" s="324" t="b">
        <f>OR(AND(L$255="○",AB392&lt;1), AND(L$255&lt;&gt;"○",AB392&gt;0))</f>
        <v>0</v>
      </c>
    </row>
    <row r="393" spans="1:29" ht="19.899999999999999" customHeight="1" x14ac:dyDescent="0.15">
      <c r="A393" s="96">
        <f>IFERROR(IF($AC393,1001,0),3)</f>
        <v>0</v>
      </c>
      <c r="B393" s="421"/>
      <c r="D393" s="169"/>
      <c r="E393" s="347" t="s">
        <v>381</v>
      </c>
      <c r="F393" s="348" t="s">
        <v>348</v>
      </c>
      <c r="G393" s="349"/>
      <c r="H393" s="349"/>
      <c r="I393" s="349"/>
      <c r="J393" s="349"/>
      <c r="K393" s="350"/>
      <c r="L393" s="325">
        <v>127</v>
      </c>
      <c r="M393" s="326" t="s">
        <v>210</v>
      </c>
      <c r="N393" s="327"/>
      <c r="O393" s="327"/>
      <c r="P393" s="327"/>
      <c r="Q393" s="327"/>
      <c r="R393" s="328"/>
      <c r="S393" s="9"/>
      <c r="T393" s="10"/>
      <c r="Z393" s="169"/>
      <c r="AB393" s="324">
        <f>COUNTIF(S393:S397,"○")</f>
        <v>0</v>
      </c>
      <c r="AC393" s="324" t="b">
        <f>OR(AND(L$256="○",AB393&lt;1), AND(L$256&lt;&gt;"○",AB393&gt;0))</f>
        <v>0</v>
      </c>
    </row>
    <row r="394" spans="1:29" ht="19.899999999999999" customHeight="1" x14ac:dyDescent="0.15">
      <c r="B394" s="169"/>
      <c r="D394" s="169"/>
      <c r="E394" s="351"/>
      <c r="F394" s="317"/>
      <c r="G394" s="318"/>
      <c r="H394" s="318"/>
      <c r="I394" s="318"/>
      <c r="J394" s="318"/>
      <c r="K394" s="319"/>
      <c r="L394" s="325">
        <v>128</v>
      </c>
      <c r="M394" s="326" t="s">
        <v>209</v>
      </c>
      <c r="N394" s="327"/>
      <c r="O394" s="327"/>
      <c r="P394" s="327"/>
      <c r="Q394" s="327"/>
      <c r="R394" s="328"/>
      <c r="S394" s="9"/>
      <c r="T394" s="10"/>
      <c r="Z394" s="169"/>
      <c r="AC394" s="324" t="b">
        <f t="shared" si="2"/>
        <v>0</v>
      </c>
    </row>
    <row r="395" spans="1:29" ht="19.899999999999999" customHeight="1" x14ac:dyDescent="0.15">
      <c r="B395" s="169"/>
      <c r="D395" s="169"/>
      <c r="E395" s="351"/>
      <c r="F395" s="317"/>
      <c r="G395" s="318"/>
      <c r="H395" s="318"/>
      <c r="I395" s="318"/>
      <c r="J395" s="318"/>
      <c r="K395" s="319"/>
      <c r="L395" s="325">
        <v>129</v>
      </c>
      <c r="M395" s="326" t="s">
        <v>208</v>
      </c>
      <c r="N395" s="327"/>
      <c r="O395" s="327"/>
      <c r="P395" s="327"/>
      <c r="Q395" s="327"/>
      <c r="R395" s="328"/>
      <c r="S395" s="9"/>
      <c r="T395" s="10"/>
      <c r="Z395" s="169"/>
      <c r="AC395" s="324" t="b">
        <f t="shared" si="2"/>
        <v>0</v>
      </c>
    </row>
    <row r="396" spans="1:29" ht="19.899999999999999" customHeight="1" x14ac:dyDescent="0.15">
      <c r="B396" s="169"/>
      <c r="D396" s="169"/>
      <c r="E396" s="351"/>
      <c r="F396" s="317"/>
      <c r="G396" s="318"/>
      <c r="H396" s="318"/>
      <c r="I396" s="318"/>
      <c r="J396" s="318"/>
      <c r="K396" s="319"/>
      <c r="L396" s="325">
        <v>130</v>
      </c>
      <c r="M396" s="326" t="s">
        <v>207</v>
      </c>
      <c r="N396" s="327"/>
      <c r="O396" s="327"/>
      <c r="P396" s="327"/>
      <c r="Q396" s="327"/>
      <c r="R396" s="328"/>
      <c r="S396" s="9"/>
      <c r="T396" s="10"/>
      <c r="Z396" s="169"/>
      <c r="AC396" s="324" t="b">
        <f t="shared" si="2"/>
        <v>0</v>
      </c>
    </row>
    <row r="397" spans="1:29" ht="19.899999999999999" customHeight="1" x14ac:dyDescent="0.15">
      <c r="B397" s="169"/>
      <c r="D397" s="169"/>
      <c r="E397" s="352"/>
      <c r="F397" s="330"/>
      <c r="G397" s="331"/>
      <c r="H397" s="331"/>
      <c r="I397" s="331"/>
      <c r="J397" s="331"/>
      <c r="K397" s="332"/>
      <c r="L397" s="325">
        <v>131</v>
      </c>
      <c r="M397" s="326" t="s">
        <v>206</v>
      </c>
      <c r="N397" s="327"/>
      <c r="O397" s="327"/>
      <c r="P397" s="327"/>
      <c r="Q397" s="327"/>
      <c r="R397" s="328"/>
      <c r="S397" s="9"/>
      <c r="T397" s="10"/>
      <c r="Z397" s="169"/>
      <c r="AC397" s="324" t="b">
        <f t="shared" si="2"/>
        <v>0</v>
      </c>
    </row>
    <row r="398" spans="1:29" ht="19.899999999999999" customHeight="1" x14ac:dyDescent="0.15">
      <c r="A398" s="96">
        <f>IFERROR(IF($AC398,1001,0),3)</f>
        <v>0</v>
      </c>
      <c r="B398" s="421"/>
      <c r="D398" s="169"/>
      <c r="E398" s="347" t="s">
        <v>382</v>
      </c>
      <c r="F398" s="348" t="s">
        <v>349</v>
      </c>
      <c r="G398" s="349"/>
      <c r="H398" s="349"/>
      <c r="I398" s="349"/>
      <c r="J398" s="349"/>
      <c r="K398" s="350"/>
      <c r="L398" s="325">
        <v>132</v>
      </c>
      <c r="M398" s="326" t="s">
        <v>205</v>
      </c>
      <c r="N398" s="327"/>
      <c r="O398" s="327"/>
      <c r="P398" s="327"/>
      <c r="Q398" s="327"/>
      <c r="R398" s="328"/>
      <c r="S398" s="9"/>
      <c r="T398" s="10"/>
      <c r="Z398" s="169"/>
      <c r="AB398" s="324">
        <f>COUNTIF(S398:S401,"○")</f>
        <v>0</v>
      </c>
      <c r="AC398" s="324" t="b">
        <f>OR(AND(L$257="○",AB398&lt;1), AND(L$257&lt;&gt;"○",AB398&gt;0))</f>
        <v>0</v>
      </c>
    </row>
    <row r="399" spans="1:29" ht="19.899999999999999" customHeight="1" x14ac:dyDescent="0.15">
      <c r="B399" s="169"/>
      <c r="D399" s="169"/>
      <c r="E399" s="351"/>
      <c r="F399" s="317"/>
      <c r="G399" s="318"/>
      <c r="H399" s="318"/>
      <c r="I399" s="318"/>
      <c r="J399" s="318"/>
      <c r="K399" s="319"/>
      <c r="L399" s="325">
        <v>133</v>
      </c>
      <c r="M399" s="326" t="s">
        <v>204</v>
      </c>
      <c r="N399" s="327"/>
      <c r="O399" s="327"/>
      <c r="P399" s="327"/>
      <c r="Q399" s="327"/>
      <c r="R399" s="328"/>
      <c r="S399" s="9"/>
      <c r="T399" s="10"/>
      <c r="Z399" s="169"/>
      <c r="AC399" s="324" t="b">
        <f t="shared" si="2"/>
        <v>0</v>
      </c>
    </row>
    <row r="400" spans="1:29" ht="19.899999999999999" customHeight="1" x14ac:dyDescent="0.15">
      <c r="B400" s="169"/>
      <c r="D400" s="169"/>
      <c r="E400" s="351"/>
      <c r="F400" s="317"/>
      <c r="G400" s="318"/>
      <c r="H400" s="318"/>
      <c r="I400" s="318"/>
      <c r="J400" s="318"/>
      <c r="K400" s="319"/>
      <c r="L400" s="325">
        <v>134</v>
      </c>
      <c r="M400" s="326" t="s">
        <v>203</v>
      </c>
      <c r="N400" s="327"/>
      <c r="O400" s="327"/>
      <c r="P400" s="327"/>
      <c r="Q400" s="327"/>
      <c r="R400" s="328"/>
      <c r="S400" s="9"/>
      <c r="T400" s="10"/>
      <c r="Z400" s="169"/>
      <c r="AC400" s="324" t="b">
        <f t="shared" ref="AC400:AC415" si="6">AC399</f>
        <v>0</v>
      </c>
    </row>
    <row r="401" spans="1:29" ht="19.899999999999999" customHeight="1" x14ac:dyDescent="0.15">
      <c r="B401" s="169"/>
      <c r="D401" s="169"/>
      <c r="E401" s="352"/>
      <c r="F401" s="330"/>
      <c r="G401" s="331"/>
      <c r="H401" s="331"/>
      <c r="I401" s="331"/>
      <c r="J401" s="331"/>
      <c r="K401" s="332"/>
      <c r="L401" s="325">
        <v>135</v>
      </c>
      <c r="M401" s="326" t="s">
        <v>202</v>
      </c>
      <c r="N401" s="327"/>
      <c r="O401" s="327"/>
      <c r="P401" s="327"/>
      <c r="Q401" s="327"/>
      <c r="R401" s="328"/>
      <c r="S401" s="9"/>
      <c r="T401" s="10"/>
      <c r="Z401" s="169"/>
      <c r="AC401" s="324" t="b">
        <f t="shared" si="6"/>
        <v>0</v>
      </c>
    </row>
    <row r="402" spans="1:29" ht="19.899999999999999" customHeight="1" x14ac:dyDescent="0.15">
      <c r="A402" s="96">
        <f>IFERROR(IF($AC402,1001,0),3)</f>
        <v>0</v>
      </c>
      <c r="B402" s="421"/>
      <c r="D402" s="169"/>
      <c r="E402" s="353" t="s">
        <v>383</v>
      </c>
      <c r="F402" s="340" t="s">
        <v>350</v>
      </c>
      <c r="G402" s="341"/>
      <c r="H402" s="341"/>
      <c r="I402" s="341"/>
      <c r="J402" s="341"/>
      <c r="K402" s="342"/>
      <c r="L402" s="325">
        <v>136</v>
      </c>
      <c r="M402" s="326" t="s">
        <v>151</v>
      </c>
      <c r="N402" s="327"/>
      <c r="O402" s="327"/>
      <c r="P402" s="327"/>
      <c r="Q402" s="327"/>
      <c r="R402" s="328"/>
      <c r="S402" s="9"/>
      <c r="T402" s="10"/>
      <c r="Z402" s="169"/>
      <c r="AB402" s="324">
        <f t="shared" ref="AB402:AB403" si="7">COUNTIF(S402:S402,"○")</f>
        <v>0</v>
      </c>
      <c r="AC402" s="324" t="b">
        <f>OR(AND(L$258="○",AB402&lt;1), AND(L$258&lt;&gt;"○",AB402&gt;0))</f>
        <v>0</v>
      </c>
    </row>
    <row r="403" spans="1:29" ht="19.899999999999999" customHeight="1" x14ac:dyDescent="0.15">
      <c r="A403" s="96">
        <f>IFERROR(IF($AC403,1001,0),3)</f>
        <v>0</v>
      </c>
      <c r="B403" s="421"/>
      <c r="D403" s="169"/>
      <c r="E403" s="353" t="s">
        <v>384</v>
      </c>
      <c r="F403" s="340" t="s">
        <v>351</v>
      </c>
      <c r="G403" s="341"/>
      <c r="H403" s="341"/>
      <c r="I403" s="341"/>
      <c r="J403" s="341"/>
      <c r="K403" s="342"/>
      <c r="L403" s="325">
        <v>137</v>
      </c>
      <c r="M403" s="326" t="s">
        <v>152</v>
      </c>
      <c r="N403" s="327"/>
      <c r="O403" s="327"/>
      <c r="P403" s="327"/>
      <c r="Q403" s="327"/>
      <c r="R403" s="328"/>
      <c r="S403" s="9"/>
      <c r="T403" s="10"/>
      <c r="Z403" s="169"/>
      <c r="AB403" s="324">
        <f t="shared" si="7"/>
        <v>0</v>
      </c>
      <c r="AC403" s="324" t="b">
        <f>OR(AND(L$259="○",AB403&lt;1), AND(L$259&lt;&gt;"○",AB403&gt;0))</f>
        <v>0</v>
      </c>
    </row>
    <row r="404" spans="1:29" ht="19.899999999999999" customHeight="1" x14ac:dyDescent="0.15">
      <c r="A404" s="96">
        <f>IFERROR(IF($AC404,1001,0),3)</f>
        <v>0</v>
      </c>
      <c r="B404" s="421"/>
      <c r="D404" s="169"/>
      <c r="E404" s="347" t="s">
        <v>385</v>
      </c>
      <c r="F404" s="348" t="s">
        <v>352</v>
      </c>
      <c r="G404" s="349"/>
      <c r="H404" s="349"/>
      <c r="I404" s="349"/>
      <c r="J404" s="349"/>
      <c r="K404" s="350"/>
      <c r="L404" s="325">
        <v>138</v>
      </c>
      <c r="M404" s="326" t="s">
        <v>201</v>
      </c>
      <c r="N404" s="327"/>
      <c r="O404" s="327"/>
      <c r="P404" s="327"/>
      <c r="Q404" s="327"/>
      <c r="R404" s="328"/>
      <c r="S404" s="9"/>
      <c r="T404" s="10"/>
      <c r="Z404" s="169"/>
      <c r="AB404" s="324">
        <f>COUNTIF(S404:S409,"○")</f>
        <v>0</v>
      </c>
      <c r="AC404" s="324" t="b">
        <f>OR(AND(L$260="○",AB404&lt;1), AND(L$260&lt;&gt;"○",AB404&gt;0))</f>
        <v>0</v>
      </c>
    </row>
    <row r="405" spans="1:29" ht="19.899999999999999" customHeight="1" x14ac:dyDescent="0.15">
      <c r="B405" s="169"/>
      <c r="D405" s="169"/>
      <c r="E405" s="351"/>
      <c r="F405" s="317"/>
      <c r="G405" s="318"/>
      <c r="H405" s="318"/>
      <c r="I405" s="318"/>
      <c r="J405" s="318"/>
      <c r="K405" s="319"/>
      <c r="L405" s="325">
        <v>139</v>
      </c>
      <c r="M405" s="326" t="s">
        <v>200</v>
      </c>
      <c r="N405" s="327"/>
      <c r="O405" s="327"/>
      <c r="P405" s="327"/>
      <c r="Q405" s="327"/>
      <c r="R405" s="328"/>
      <c r="S405" s="9"/>
      <c r="T405" s="10"/>
      <c r="Z405" s="169"/>
      <c r="AC405" s="324" t="b">
        <f t="shared" si="6"/>
        <v>0</v>
      </c>
    </row>
    <row r="406" spans="1:29" ht="19.899999999999999" customHeight="1" x14ac:dyDescent="0.15">
      <c r="B406" s="169"/>
      <c r="D406" s="169"/>
      <c r="E406" s="351"/>
      <c r="F406" s="317"/>
      <c r="G406" s="318"/>
      <c r="H406" s="318"/>
      <c r="I406" s="318"/>
      <c r="J406" s="318"/>
      <c r="K406" s="319"/>
      <c r="L406" s="325">
        <v>140</v>
      </c>
      <c r="M406" s="326" t="s">
        <v>199</v>
      </c>
      <c r="N406" s="327"/>
      <c r="O406" s="327"/>
      <c r="P406" s="327"/>
      <c r="Q406" s="327"/>
      <c r="R406" s="328"/>
      <c r="S406" s="9"/>
      <c r="T406" s="10"/>
      <c r="Z406" s="169"/>
      <c r="AC406" s="324" t="b">
        <f t="shared" si="6"/>
        <v>0</v>
      </c>
    </row>
    <row r="407" spans="1:29" ht="19.899999999999999" customHeight="1" x14ac:dyDescent="0.15">
      <c r="B407" s="169"/>
      <c r="D407" s="169"/>
      <c r="E407" s="351"/>
      <c r="F407" s="317"/>
      <c r="G407" s="318"/>
      <c r="H407" s="318"/>
      <c r="I407" s="318"/>
      <c r="J407" s="318"/>
      <c r="K407" s="319"/>
      <c r="L407" s="325">
        <v>153</v>
      </c>
      <c r="M407" s="326" t="s">
        <v>198</v>
      </c>
      <c r="N407" s="327"/>
      <c r="O407" s="327"/>
      <c r="P407" s="327"/>
      <c r="Q407" s="327"/>
      <c r="R407" s="328"/>
      <c r="S407" s="9"/>
      <c r="T407" s="10"/>
      <c r="Z407" s="169"/>
      <c r="AC407" s="324" t="b">
        <f t="shared" si="6"/>
        <v>0</v>
      </c>
    </row>
    <row r="408" spans="1:29" ht="19.899999999999999" customHeight="1" x14ac:dyDescent="0.15">
      <c r="B408" s="169"/>
      <c r="D408" s="169"/>
      <c r="E408" s="351"/>
      <c r="F408" s="317"/>
      <c r="G408" s="318"/>
      <c r="H408" s="318"/>
      <c r="I408" s="318"/>
      <c r="J408" s="318"/>
      <c r="K408" s="319"/>
      <c r="L408" s="325">
        <v>154</v>
      </c>
      <c r="M408" s="326" t="s">
        <v>197</v>
      </c>
      <c r="N408" s="327"/>
      <c r="O408" s="327"/>
      <c r="P408" s="327"/>
      <c r="Q408" s="327"/>
      <c r="R408" s="328"/>
      <c r="S408" s="9"/>
      <c r="T408" s="10"/>
      <c r="Z408" s="169"/>
      <c r="AC408" s="324" t="b">
        <f t="shared" si="6"/>
        <v>0</v>
      </c>
    </row>
    <row r="409" spans="1:29" ht="19.899999999999999" customHeight="1" x14ac:dyDescent="0.15">
      <c r="B409" s="169"/>
      <c r="D409" s="169"/>
      <c r="E409" s="352"/>
      <c r="F409" s="330"/>
      <c r="G409" s="331"/>
      <c r="H409" s="331"/>
      <c r="I409" s="331"/>
      <c r="J409" s="331"/>
      <c r="K409" s="332"/>
      <c r="L409" s="325">
        <v>157</v>
      </c>
      <c r="M409" s="326" t="s">
        <v>196</v>
      </c>
      <c r="N409" s="327"/>
      <c r="O409" s="327"/>
      <c r="P409" s="327"/>
      <c r="Q409" s="327"/>
      <c r="R409" s="328"/>
      <c r="S409" s="9"/>
      <c r="T409" s="10"/>
      <c r="Z409" s="169"/>
      <c r="AC409" s="324" t="b">
        <f t="shared" si="6"/>
        <v>0</v>
      </c>
    </row>
    <row r="410" spans="1:29" ht="19.899999999999999" customHeight="1" x14ac:dyDescent="0.15">
      <c r="A410" s="96">
        <f>IFERROR(IF($AC410,1001,0),3)</f>
        <v>0</v>
      </c>
      <c r="B410" s="421"/>
      <c r="D410" s="169"/>
      <c r="E410" s="347" t="s">
        <v>386</v>
      </c>
      <c r="F410" s="348" t="s">
        <v>353</v>
      </c>
      <c r="G410" s="349"/>
      <c r="H410" s="349"/>
      <c r="I410" s="349"/>
      <c r="J410" s="349"/>
      <c r="K410" s="350"/>
      <c r="L410" s="325">
        <v>141</v>
      </c>
      <c r="M410" s="326" t="s">
        <v>195</v>
      </c>
      <c r="N410" s="327"/>
      <c r="O410" s="327"/>
      <c r="P410" s="327"/>
      <c r="Q410" s="327"/>
      <c r="R410" s="328"/>
      <c r="S410" s="9"/>
      <c r="T410" s="10"/>
      <c r="Z410" s="169"/>
      <c r="AB410" s="324">
        <f>COUNTIF(S410:S412,"○")</f>
        <v>0</v>
      </c>
      <c r="AC410" s="324" t="b">
        <f>OR(AND(L$261="○",AB410&lt;1), AND(L$261&lt;&gt;"○",AB410&gt;0))</f>
        <v>0</v>
      </c>
    </row>
    <row r="411" spans="1:29" ht="19.899999999999999" customHeight="1" x14ac:dyDescent="0.15">
      <c r="B411" s="169"/>
      <c r="D411" s="169"/>
      <c r="E411" s="351"/>
      <c r="F411" s="317"/>
      <c r="G411" s="318"/>
      <c r="H411" s="318"/>
      <c r="I411" s="318"/>
      <c r="J411" s="318"/>
      <c r="K411" s="319"/>
      <c r="L411" s="325">
        <v>142</v>
      </c>
      <c r="M411" s="326" t="s">
        <v>194</v>
      </c>
      <c r="N411" s="327"/>
      <c r="O411" s="327"/>
      <c r="P411" s="327"/>
      <c r="Q411" s="327"/>
      <c r="R411" s="328"/>
      <c r="S411" s="9"/>
      <c r="T411" s="10"/>
      <c r="Z411" s="169"/>
      <c r="AC411" s="324" t="b">
        <f t="shared" si="6"/>
        <v>0</v>
      </c>
    </row>
    <row r="412" spans="1:29" ht="19.899999999999999" customHeight="1" x14ac:dyDescent="0.15">
      <c r="B412" s="169"/>
      <c r="D412" s="169"/>
      <c r="E412" s="352"/>
      <c r="F412" s="330"/>
      <c r="G412" s="331"/>
      <c r="H412" s="331"/>
      <c r="I412" s="331"/>
      <c r="J412" s="331"/>
      <c r="K412" s="332"/>
      <c r="L412" s="325">
        <v>143</v>
      </c>
      <c r="M412" s="326" t="s">
        <v>193</v>
      </c>
      <c r="N412" s="327"/>
      <c r="O412" s="327"/>
      <c r="P412" s="327"/>
      <c r="Q412" s="327"/>
      <c r="R412" s="328"/>
      <c r="S412" s="9"/>
      <c r="T412" s="10"/>
      <c r="Z412" s="169"/>
      <c r="AC412" s="324" t="b">
        <f t="shared" si="6"/>
        <v>0</v>
      </c>
    </row>
    <row r="413" spans="1:29" ht="19.899999999999999" customHeight="1" x14ac:dyDescent="0.15">
      <c r="A413" s="96">
        <f>IFERROR(IF($AC413,1001,0),3)</f>
        <v>0</v>
      </c>
      <c r="B413" s="421"/>
      <c r="D413" s="169"/>
      <c r="E413" s="353" t="s">
        <v>387</v>
      </c>
      <c r="F413" s="340" t="s">
        <v>354</v>
      </c>
      <c r="G413" s="341"/>
      <c r="H413" s="341"/>
      <c r="I413" s="341"/>
      <c r="J413" s="341"/>
      <c r="K413" s="342"/>
      <c r="L413" s="325">
        <v>144</v>
      </c>
      <c r="M413" s="326" t="s">
        <v>155</v>
      </c>
      <c r="N413" s="327"/>
      <c r="O413" s="327"/>
      <c r="P413" s="327"/>
      <c r="Q413" s="327"/>
      <c r="R413" s="328"/>
      <c r="S413" s="9"/>
      <c r="T413" s="10"/>
      <c r="Z413" s="169"/>
      <c r="AB413" s="324">
        <f t="shared" ref="AB413" si="8">COUNTIF(S413:S413,"○")</f>
        <v>0</v>
      </c>
      <c r="AC413" s="324" t="b">
        <f>OR(AND(L$262="○",AB413&lt;1), AND(L$262&lt;&gt;"○",AB413&gt;0))</f>
        <v>0</v>
      </c>
    </row>
    <row r="414" spans="1:29" ht="19.899999999999999" customHeight="1" x14ac:dyDescent="0.15">
      <c r="A414" s="96">
        <f>IFERROR(IF($AC414,1001,0),3)</f>
        <v>0</v>
      </c>
      <c r="B414" s="421"/>
      <c r="D414" s="169"/>
      <c r="E414" s="347" t="s">
        <v>388</v>
      </c>
      <c r="F414" s="348" t="s">
        <v>355</v>
      </c>
      <c r="G414" s="349"/>
      <c r="H414" s="349"/>
      <c r="I414" s="349"/>
      <c r="J414" s="349"/>
      <c r="K414" s="350"/>
      <c r="L414" s="325">
        <v>145</v>
      </c>
      <c r="M414" s="326" t="s">
        <v>192</v>
      </c>
      <c r="N414" s="327"/>
      <c r="O414" s="327"/>
      <c r="P414" s="327"/>
      <c r="Q414" s="327"/>
      <c r="R414" s="328"/>
      <c r="S414" s="9"/>
      <c r="T414" s="10"/>
      <c r="Z414" s="169"/>
      <c r="AB414" s="324">
        <f>COUNTIF(S414:S415,"○")</f>
        <v>0</v>
      </c>
      <c r="AC414" s="324" t="b">
        <f>OR(AND(L$263="○",AB414&lt;1), AND(L$263&lt;&gt;"○",AB414&gt;0))</f>
        <v>0</v>
      </c>
    </row>
    <row r="415" spans="1:29" ht="19.899999999999999" customHeight="1" x14ac:dyDescent="0.15">
      <c r="B415" s="169"/>
      <c r="D415" s="169"/>
      <c r="E415" s="352"/>
      <c r="F415" s="330"/>
      <c r="G415" s="331"/>
      <c r="H415" s="331"/>
      <c r="I415" s="331"/>
      <c r="J415" s="331"/>
      <c r="K415" s="332"/>
      <c r="L415" s="325">
        <v>146</v>
      </c>
      <c r="M415" s="326" t="s">
        <v>191</v>
      </c>
      <c r="N415" s="327"/>
      <c r="O415" s="327"/>
      <c r="P415" s="327"/>
      <c r="Q415" s="327"/>
      <c r="R415" s="328"/>
      <c r="S415" s="9"/>
      <c r="T415" s="10"/>
      <c r="Z415" s="169"/>
      <c r="AC415" s="324" t="b">
        <f t="shared" si="6"/>
        <v>0</v>
      </c>
    </row>
    <row r="416" spans="1:29" ht="19.899999999999999" customHeight="1" x14ac:dyDescent="0.15">
      <c r="A416" s="96">
        <f>IFERROR(IF($AC416,1001,0),3)</f>
        <v>0</v>
      </c>
      <c r="B416" s="421"/>
      <c r="D416" s="169"/>
      <c r="E416" s="354" t="s">
        <v>566</v>
      </c>
      <c r="F416" s="355" t="s">
        <v>356</v>
      </c>
      <c r="G416" s="356"/>
      <c r="H416" s="356"/>
      <c r="I416" s="356"/>
      <c r="J416" s="356"/>
      <c r="K416" s="357"/>
      <c r="L416" s="358">
        <v>999</v>
      </c>
      <c r="M416" s="359" t="s">
        <v>510</v>
      </c>
      <c r="N416" s="360"/>
      <c r="O416" s="360"/>
      <c r="P416" s="360"/>
      <c r="Q416" s="360"/>
      <c r="R416" s="361"/>
      <c r="S416" s="70"/>
      <c r="T416" s="71"/>
      <c r="Z416" s="169"/>
      <c r="AB416" s="324">
        <f>COUNTIF(S416:S416,"○")</f>
        <v>0</v>
      </c>
      <c r="AC416" s="324" t="b">
        <f>OR(AND(L$264="○",AB416&lt;1), AND(L$264&lt;&gt;"○",AB416&gt;0))</f>
        <v>0</v>
      </c>
    </row>
    <row r="417" spans="1:26" ht="19.899999999999999" customHeight="1" x14ac:dyDescent="0.15">
      <c r="B417" s="169"/>
      <c r="E417" s="362" t="s">
        <v>512</v>
      </c>
      <c r="Z417" s="169"/>
    </row>
    <row r="418" spans="1:26" ht="19.899999999999999" customHeight="1" x14ac:dyDescent="0.15">
      <c r="B418" s="169"/>
      <c r="Z418" s="169"/>
    </row>
    <row r="419" spans="1:26" ht="20.100000000000001" customHeight="1" x14ac:dyDescent="0.15">
      <c r="A419" s="101"/>
      <c r="B419" s="363"/>
      <c r="C419" s="126"/>
      <c r="D419" s="121">
        <v>14</v>
      </c>
      <c r="E419" s="96" t="s">
        <v>511</v>
      </c>
      <c r="G419" s="126"/>
      <c r="H419" s="126"/>
      <c r="I419" s="132"/>
      <c r="J419" s="128"/>
      <c r="K419" s="128"/>
      <c r="L419" s="128"/>
      <c r="M419" s="128"/>
      <c r="N419" s="128"/>
      <c r="O419" s="128"/>
      <c r="P419" s="128"/>
      <c r="Q419" s="128"/>
      <c r="R419" s="128"/>
      <c r="S419" s="128"/>
      <c r="T419" s="128"/>
      <c r="U419" s="128"/>
      <c r="V419" s="128"/>
      <c r="W419" s="128"/>
      <c r="X419" s="128"/>
      <c r="Y419" s="128"/>
      <c r="Z419" s="125"/>
    </row>
    <row r="420" spans="1:26" ht="20.100000000000001" customHeight="1" x14ac:dyDescent="0.15">
      <c r="A420" s="101"/>
      <c r="B420" s="363"/>
      <c r="C420" s="126"/>
      <c r="D420" s="121"/>
      <c r="E420" s="364" t="s">
        <v>513</v>
      </c>
      <c r="G420" s="126"/>
      <c r="H420" s="126"/>
      <c r="I420" s="132"/>
      <c r="J420" s="128"/>
      <c r="K420" s="128"/>
      <c r="L420" s="128"/>
      <c r="M420" s="128"/>
      <c r="N420" s="128"/>
      <c r="O420" s="128"/>
      <c r="P420" s="128"/>
      <c r="Q420" s="128"/>
      <c r="R420" s="128"/>
      <c r="S420" s="128"/>
      <c r="T420" s="128"/>
      <c r="U420" s="128"/>
      <c r="V420" s="128"/>
      <c r="W420" s="128"/>
      <c r="X420" s="128"/>
      <c r="Y420" s="128"/>
      <c r="Z420" s="125"/>
    </row>
    <row r="421" spans="1:26" ht="60" customHeight="1" x14ac:dyDescent="0.15">
      <c r="A421" s="96">
        <f>IFERROR(IF(AND($S416="○", TRIM($E421)=""),1001,0),3)</f>
        <v>0</v>
      </c>
      <c r="B421" s="169"/>
      <c r="E421" s="82"/>
      <c r="F421" s="83"/>
      <c r="G421" s="83"/>
      <c r="H421" s="83"/>
      <c r="I421" s="83"/>
      <c r="J421" s="83"/>
      <c r="K421" s="83"/>
      <c r="L421" s="83"/>
      <c r="M421" s="83"/>
      <c r="N421" s="83"/>
      <c r="O421" s="83"/>
      <c r="P421" s="83"/>
      <c r="Q421" s="83"/>
      <c r="R421" s="83"/>
      <c r="S421" s="83"/>
      <c r="T421" s="83"/>
      <c r="U421" s="83"/>
      <c r="V421" s="83"/>
      <c r="W421" s="83"/>
      <c r="X421" s="83"/>
      <c r="Y421" s="83"/>
      <c r="Z421" s="169"/>
    </row>
    <row r="422" spans="1:26" ht="19.899999999999999" customHeight="1" x14ac:dyDescent="0.15">
      <c r="B422" s="169"/>
      <c r="C422" s="365"/>
      <c r="D422" s="174"/>
      <c r="E422" s="174"/>
      <c r="F422" s="174"/>
      <c r="G422" s="174"/>
      <c r="H422" s="174"/>
      <c r="I422" s="174"/>
      <c r="J422" s="174"/>
      <c r="K422" s="174"/>
      <c r="L422" s="174"/>
      <c r="M422" s="174"/>
      <c r="N422" s="174"/>
      <c r="O422" s="174"/>
      <c r="P422" s="174"/>
      <c r="Q422" s="174"/>
      <c r="R422" s="174"/>
      <c r="S422" s="174"/>
      <c r="T422" s="174"/>
      <c r="U422" s="174"/>
      <c r="V422" s="174"/>
      <c r="W422" s="174"/>
      <c r="X422" s="174"/>
      <c r="Y422" s="174"/>
      <c r="Z422" s="366"/>
    </row>
    <row r="423" spans="1:26" ht="19.899999999999999" customHeight="1" x14ac:dyDescent="0.15"/>
    <row r="424" spans="1:26" ht="20.100000000000001" customHeight="1" x14ac:dyDescent="0.15">
      <c r="A424" s="101"/>
      <c r="B424" s="101"/>
      <c r="C424" s="126"/>
      <c r="D424" s="126"/>
      <c r="E424" s="126"/>
      <c r="F424" s="126"/>
      <c r="G424" s="126"/>
      <c r="H424" s="126"/>
      <c r="I424" s="145"/>
      <c r="J424" s="146"/>
      <c r="K424" s="146"/>
      <c r="L424" s="146"/>
      <c r="M424" s="146"/>
      <c r="N424" s="146"/>
      <c r="O424" s="146"/>
      <c r="P424" s="146"/>
      <c r="Q424" s="146"/>
      <c r="R424" s="146"/>
      <c r="S424" s="146"/>
      <c r="T424" s="146"/>
      <c r="U424" s="146"/>
      <c r="V424" s="146"/>
      <c r="W424" s="146"/>
      <c r="X424" s="146"/>
      <c r="Y424" s="146"/>
      <c r="Z424" s="126"/>
    </row>
    <row r="425" spans="1:26" ht="20.100000000000001" customHeight="1" x14ac:dyDescent="0.15">
      <c r="A425" s="101"/>
      <c r="B425" s="101"/>
      <c r="C425" s="113" t="s">
        <v>515</v>
      </c>
      <c r="D425" s="114"/>
      <c r="E425" s="114"/>
      <c r="F425" s="114"/>
      <c r="G425" s="114"/>
      <c r="H425" s="115"/>
      <c r="I425" s="365"/>
      <c r="J425" s="174"/>
      <c r="K425" s="174"/>
      <c r="L425" s="174"/>
      <c r="M425" s="174"/>
      <c r="N425" s="174"/>
      <c r="O425" s="174"/>
      <c r="P425" s="174"/>
      <c r="Q425" s="174"/>
      <c r="R425" s="174"/>
      <c r="S425" s="174"/>
      <c r="T425" s="174"/>
      <c r="U425" s="174"/>
      <c r="V425" s="174"/>
      <c r="W425" s="174"/>
      <c r="X425" s="174"/>
      <c r="Y425" s="174"/>
      <c r="Z425" s="174"/>
    </row>
    <row r="426" spans="1:26" ht="20.100000000000001" customHeight="1" x14ac:dyDescent="0.15">
      <c r="A426" s="101"/>
      <c r="B426" s="101"/>
      <c r="C426" s="116"/>
      <c r="D426" s="117"/>
      <c r="E426" s="117"/>
      <c r="F426" s="117"/>
      <c r="G426" s="117"/>
      <c r="H426" s="117"/>
      <c r="I426" s="367"/>
      <c r="J426" s="126"/>
      <c r="K426" s="118"/>
      <c r="L426" s="118"/>
      <c r="Z426" s="119"/>
    </row>
    <row r="427" spans="1:26" ht="19.899999999999999" customHeight="1" x14ac:dyDescent="0.15">
      <c r="A427" s="94"/>
      <c r="B427" s="94"/>
      <c r="C427" s="116"/>
      <c r="D427" s="168" t="s">
        <v>562</v>
      </c>
      <c r="E427" s="168"/>
      <c r="F427" s="168"/>
      <c r="G427" s="168"/>
      <c r="H427" s="168"/>
      <c r="I427" s="168"/>
      <c r="J427" s="168"/>
      <c r="K427" s="168"/>
      <c r="L427" s="168"/>
      <c r="M427" s="168"/>
      <c r="N427" s="168"/>
      <c r="O427" s="168"/>
      <c r="P427" s="168"/>
      <c r="Q427" s="168"/>
      <c r="R427" s="168"/>
      <c r="S427" s="168"/>
      <c r="T427" s="168"/>
      <c r="U427" s="168"/>
      <c r="V427" s="168"/>
      <c r="W427" s="168"/>
      <c r="X427" s="168"/>
      <c r="Y427" s="168"/>
      <c r="Z427" s="125"/>
    </row>
    <row r="428" spans="1:26" ht="20.100000000000001" customHeight="1" x14ac:dyDescent="0.15">
      <c r="A428" s="94"/>
      <c r="B428" s="94"/>
      <c r="C428" s="116"/>
      <c r="D428" s="368" t="s">
        <v>516</v>
      </c>
      <c r="E428" s="369" t="s">
        <v>517</v>
      </c>
      <c r="F428" s="370"/>
      <c r="G428" s="370"/>
      <c r="H428" s="370"/>
      <c r="I428" s="371"/>
      <c r="J428" s="369" t="s">
        <v>518</v>
      </c>
      <c r="K428" s="370"/>
      <c r="L428" s="370"/>
      <c r="M428" s="370"/>
      <c r="N428" s="370"/>
      <c r="O428" s="370"/>
      <c r="P428" s="370"/>
      <c r="Q428" s="370"/>
      <c r="R428" s="370"/>
      <c r="S428" s="370"/>
      <c r="T428" s="371"/>
      <c r="U428" s="372" t="s">
        <v>514</v>
      </c>
      <c r="V428" s="373"/>
      <c r="W428" s="373"/>
      <c r="X428" s="373"/>
      <c r="Y428" s="374"/>
      <c r="Z428" s="125"/>
    </row>
    <row r="429" spans="1:26" ht="20.100000000000001" customHeight="1" x14ac:dyDescent="0.15">
      <c r="A429" s="94">
        <f>IFERROR(IF(TRIM($U429)="",1001,0),3)</f>
        <v>1001</v>
      </c>
      <c r="B429" s="94"/>
      <c r="C429" s="116"/>
      <c r="D429" s="375"/>
      <c r="E429" s="376" t="s">
        <v>519</v>
      </c>
      <c r="F429" s="377"/>
      <c r="G429" s="377"/>
      <c r="H429" s="377"/>
      <c r="I429" s="378"/>
      <c r="J429" s="379" t="s">
        <v>520</v>
      </c>
      <c r="K429" s="380"/>
      <c r="L429" s="380"/>
      <c r="M429" s="380"/>
      <c r="N429" s="380"/>
      <c r="O429" s="380"/>
      <c r="P429" s="380"/>
      <c r="Q429" s="380"/>
      <c r="R429" s="380"/>
      <c r="S429" s="381"/>
      <c r="T429" s="382">
        <v>111</v>
      </c>
      <c r="U429" s="23"/>
      <c r="V429" s="86"/>
      <c r="W429" s="86"/>
      <c r="X429" s="86"/>
      <c r="Y429" s="87"/>
      <c r="Z429" s="125"/>
    </row>
    <row r="430" spans="1:26" ht="20.100000000000001" customHeight="1" x14ac:dyDescent="0.15">
      <c r="A430" s="94">
        <f>IFERROR(IF(TRIM($U430)="",1001,0),3)</f>
        <v>1001</v>
      </c>
      <c r="B430" s="94"/>
      <c r="C430" s="116"/>
      <c r="D430" s="375"/>
      <c r="E430" s="383"/>
      <c r="F430" s="384"/>
      <c r="G430" s="384"/>
      <c r="H430" s="384"/>
      <c r="I430" s="385"/>
      <c r="J430" s="386" t="s">
        <v>521</v>
      </c>
      <c r="K430" s="387"/>
      <c r="L430" s="387"/>
      <c r="M430" s="387"/>
      <c r="N430" s="387"/>
      <c r="O430" s="387"/>
      <c r="P430" s="387"/>
      <c r="Q430" s="387"/>
      <c r="R430" s="387"/>
      <c r="S430" s="388"/>
      <c r="T430" s="389">
        <v>212</v>
      </c>
      <c r="U430" s="18"/>
      <c r="V430" s="84"/>
      <c r="W430" s="84"/>
      <c r="X430" s="84"/>
      <c r="Y430" s="85"/>
      <c r="Z430" s="125"/>
    </row>
    <row r="431" spans="1:26" ht="20.100000000000001" customHeight="1" x14ac:dyDescent="0.15">
      <c r="A431" s="94">
        <f>IFERROR(IF(TRIM($U431)="",1001,0),3)</f>
        <v>1001</v>
      </c>
      <c r="B431" s="94"/>
      <c r="C431" s="116"/>
      <c r="D431" s="375"/>
      <c r="E431" s="390" t="s">
        <v>522</v>
      </c>
      <c r="F431" s="391"/>
      <c r="G431" s="391"/>
      <c r="H431" s="391"/>
      <c r="I431" s="392"/>
      <c r="J431" s="386" t="s">
        <v>520</v>
      </c>
      <c r="K431" s="387"/>
      <c r="L431" s="387"/>
      <c r="M431" s="387"/>
      <c r="N431" s="387"/>
      <c r="O431" s="387"/>
      <c r="P431" s="387"/>
      <c r="Q431" s="387"/>
      <c r="R431" s="387"/>
      <c r="S431" s="388"/>
      <c r="T431" s="389">
        <v>113</v>
      </c>
      <c r="U431" s="18"/>
      <c r="V431" s="84"/>
      <c r="W431" s="84"/>
      <c r="X431" s="84"/>
      <c r="Y431" s="85"/>
      <c r="Z431" s="125"/>
    </row>
    <row r="432" spans="1:26" ht="20.100000000000001" customHeight="1" x14ac:dyDescent="0.15">
      <c r="A432" s="94">
        <f>IFERROR(IF(TRIM($U432)="",1001,0),3)</f>
        <v>1001</v>
      </c>
      <c r="B432" s="94"/>
      <c r="C432" s="116"/>
      <c r="D432" s="375"/>
      <c r="E432" s="393"/>
      <c r="F432" s="394"/>
      <c r="G432" s="394"/>
      <c r="H432" s="394"/>
      <c r="I432" s="395"/>
      <c r="J432" s="396" t="s">
        <v>521</v>
      </c>
      <c r="K432" s="386" t="s">
        <v>523</v>
      </c>
      <c r="L432" s="387"/>
      <c r="M432" s="387"/>
      <c r="N432" s="387"/>
      <c r="O432" s="387"/>
      <c r="P432" s="387"/>
      <c r="Q432" s="387"/>
      <c r="R432" s="387"/>
      <c r="S432" s="388"/>
      <c r="T432" s="389">
        <v>214</v>
      </c>
      <c r="U432" s="18"/>
      <c r="V432" s="84"/>
      <c r="W432" s="84"/>
      <c r="X432" s="84"/>
      <c r="Y432" s="85"/>
      <c r="Z432" s="125"/>
    </row>
    <row r="433" spans="1:26" ht="20.100000000000001" customHeight="1" x14ac:dyDescent="0.15">
      <c r="A433" s="94">
        <f>IFERROR(IF(TRIM($U433)="",1001,0),3)</f>
        <v>1001</v>
      </c>
      <c r="B433" s="94"/>
      <c r="C433" s="116"/>
      <c r="D433" s="375"/>
      <c r="E433" s="393"/>
      <c r="F433" s="394"/>
      <c r="G433" s="394"/>
      <c r="H433" s="394"/>
      <c r="I433" s="395"/>
      <c r="J433" s="397"/>
      <c r="K433" s="386" t="s">
        <v>524</v>
      </c>
      <c r="L433" s="387"/>
      <c r="M433" s="387"/>
      <c r="N433" s="387"/>
      <c r="O433" s="387"/>
      <c r="P433" s="387"/>
      <c r="Q433" s="387"/>
      <c r="R433" s="387"/>
      <c r="S433" s="388"/>
      <c r="T433" s="389">
        <v>215</v>
      </c>
      <c r="U433" s="18"/>
      <c r="V433" s="84"/>
      <c r="W433" s="84"/>
      <c r="X433" s="84"/>
      <c r="Y433" s="85"/>
      <c r="Z433" s="125"/>
    </row>
    <row r="434" spans="1:26" ht="20.100000000000001" customHeight="1" x14ac:dyDescent="0.15">
      <c r="A434" s="94">
        <f>IFERROR(IF(TRIM($U434)="",1001,0),3)</f>
        <v>1001</v>
      </c>
      <c r="B434" s="94"/>
      <c r="C434" s="116"/>
      <c r="D434" s="375"/>
      <c r="E434" s="383"/>
      <c r="F434" s="384"/>
      <c r="G434" s="384"/>
      <c r="H434" s="384"/>
      <c r="I434" s="385"/>
      <c r="J434" s="398"/>
      <c r="K434" s="386" t="s">
        <v>525</v>
      </c>
      <c r="L434" s="387"/>
      <c r="M434" s="387"/>
      <c r="N434" s="387"/>
      <c r="O434" s="387"/>
      <c r="P434" s="387"/>
      <c r="Q434" s="387"/>
      <c r="R434" s="387"/>
      <c r="S434" s="388"/>
      <c r="T434" s="389">
        <v>216</v>
      </c>
      <c r="U434" s="18"/>
      <c r="V434" s="84"/>
      <c r="W434" s="84"/>
      <c r="X434" s="84"/>
      <c r="Y434" s="85"/>
      <c r="Z434" s="125"/>
    </row>
    <row r="435" spans="1:26" ht="20.100000000000001" customHeight="1" x14ac:dyDescent="0.15">
      <c r="A435" s="94">
        <f>IFERROR(IF(TRIM($U435)="",1001,0),3)</f>
        <v>1001</v>
      </c>
      <c r="B435" s="94"/>
      <c r="C435" s="116"/>
      <c r="D435" s="375"/>
      <c r="E435" s="390" t="s">
        <v>526</v>
      </c>
      <c r="F435" s="391"/>
      <c r="G435" s="391"/>
      <c r="H435" s="391"/>
      <c r="I435" s="392"/>
      <c r="J435" s="386" t="s">
        <v>520</v>
      </c>
      <c r="K435" s="387"/>
      <c r="L435" s="387"/>
      <c r="M435" s="387"/>
      <c r="N435" s="387"/>
      <c r="O435" s="387"/>
      <c r="P435" s="387"/>
      <c r="Q435" s="387"/>
      <c r="R435" s="387"/>
      <c r="S435" s="388"/>
      <c r="T435" s="389">
        <v>120</v>
      </c>
      <c r="U435" s="18"/>
      <c r="V435" s="84"/>
      <c r="W435" s="84"/>
      <c r="X435" s="84"/>
      <c r="Y435" s="85"/>
      <c r="Z435" s="125"/>
    </row>
    <row r="436" spans="1:26" ht="20.100000000000001" customHeight="1" x14ac:dyDescent="0.15">
      <c r="A436" s="94">
        <f>IFERROR(IF(TRIM($U436)="",1001,0),3)</f>
        <v>1001</v>
      </c>
      <c r="B436" s="94"/>
      <c r="C436" s="116"/>
      <c r="D436" s="375"/>
      <c r="E436" s="393"/>
      <c r="F436" s="394"/>
      <c r="G436" s="394"/>
      <c r="H436" s="394"/>
      <c r="I436" s="395"/>
      <c r="J436" s="396" t="s">
        <v>521</v>
      </c>
      <c r="K436" s="386" t="s">
        <v>527</v>
      </c>
      <c r="L436" s="387"/>
      <c r="M436" s="387"/>
      <c r="N436" s="387"/>
      <c r="O436" s="387"/>
      <c r="P436" s="387"/>
      <c r="Q436" s="387"/>
      <c r="R436" s="387"/>
      <c r="S436" s="388"/>
      <c r="T436" s="389">
        <v>221</v>
      </c>
      <c r="U436" s="18"/>
      <c r="V436" s="84"/>
      <c r="W436" s="84"/>
      <c r="X436" s="84"/>
      <c r="Y436" s="85"/>
      <c r="Z436" s="125"/>
    </row>
    <row r="437" spans="1:26" ht="20.100000000000001" customHeight="1" x14ac:dyDescent="0.15">
      <c r="A437" s="94">
        <f>IFERROR(IF(TRIM($U437)="",1001,0),3)</f>
        <v>1001</v>
      </c>
      <c r="B437" s="94"/>
      <c r="C437" s="116"/>
      <c r="D437" s="375"/>
      <c r="E437" s="393"/>
      <c r="F437" s="394"/>
      <c r="G437" s="394"/>
      <c r="H437" s="394"/>
      <c r="I437" s="395"/>
      <c r="J437" s="397"/>
      <c r="K437" s="386" t="s">
        <v>528</v>
      </c>
      <c r="L437" s="387"/>
      <c r="M437" s="387"/>
      <c r="N437" s="387"/>
      <c r="O437" s="387"/>
      <c r="P437" s="387"/>
      <c r="Q437" s="387"/>
      <c r="R437" s="387"/>
      <c r="S437" s="388"/>
      <c r="T437" s="389">
        <v>222</v>
      </c>
      <c r="U437" s="18"/>
      <c r="V437" s="84"/>
      <c r="W437" s="84"/>
      <c r="X437" s="84"/>
      <c r="Y437" s="85"/>
      <c r="Z437" s="125"/>
    </row>
    <row r="438" spans="1:26" ht="20.100000000000001" customHeight="1" x14ac:dyDescent="0.15">
      <c r="A438" s="94">
        <f>IFERROR(IF(TRIM($U438)="",1001,0),3)</f>
        <v>1001</v>
      </c>
      <c r="B438" s="94"/>
      <c r="C438" s="116"/>
      <c r="D438" s="375"/>
      <c r="E438" s="383"/>
      <c r="F438" s="384"/>
      <c r="G438" s="384"/>
      <c r="H438" s="384"/>
      <c r="I438" s="385"/>
      <c r="J438" s="398"/>
      <c r="K438" s="386" t="s">
        <v>529</v>
      </c>
      <c r="L438" s="387"/>
      <c r="M438" s="387"/>
      <c r="N438" s="387"/>
      <c r="O438" s="387"/>
      <c r="P438" s="387"/>
      <c r="Q438" s="387"/>
      <c r="R438" s="387"/>
      <c r="S438" s="388"/>
      <c r="T438" s="389">
        <v>223</v>
      </c>
      <c r="U438" s="18"/>
      <c r="V438" s="84"/>
      <c r="W438" s="84"/>
      <c r="X438" s="84"/>
      <c r="Y438" s="85"/>
      <c r="Z438" s="125"/>
    </row>
    <row r="439" spans="1:26" ht="20.100000000000001" customHeight="1" x14ac:dyDescent="0.15">
      <c r="A439" s="94">
        <f>IFERROR(IF(TRIM($U439)="",1001,0),3)</f>
        <v>1001</v>
      </c>
      <c r="B439" s="94"/>
      <c r="C439" s="116"/>
      <c r="D439" s="375"/>
      <c r="E439" s="390" t="s">
        <v>530</v>
      </c>
      <c r="F439" s="391"/>
      <c r="G439" s="391"/>
      <c r="H439" s="391"/>
      <c r="I439" s="392"/>
      <c r="J439" s="386" t="s">
        <v>520</v>
      </c>
      <c r="K439" s="387"/>
      <c r="L439" s="387"/>
      <c r="M439" s="387"/>
      <c r="N439" s="387"/>
      <c r="O439" s="387"/>
      <c r="P439" s="387"/>
      <c r="Q439" s="387"/>
      <c r="R439" s="387"/>
      <c r="S439" s="388"/>
      <c r="T439" s="389">
        <v>127</v>
      </c>
      <c r="U439" s="18"/>
      <c r="V439" s="84"/>
      <c r="W439" s="84"/>
      <c r="X439" s="84"/>
      <c r="Y439" s="85"/>
      <c r="Z439" s="125"/>
    </row>
    <row r="440" spans="1:26" ht="20.100000000000001" customHeight="1" x14ac:dyDescent="0.15">
      <c r="A440" s="94">
        <f>IFERROR(IF(TRIM($U440)="",1001,0),3)</f>
        <v>1001</v>
      </c>
      <c r="B440" s="94"/>
      <c r="C440" s="116"/>
      <c r="D440" s="375"/>
      <c r="E440" s="383"/>
      <c r="F440" s="384"/>
      <c r="G440" s="384"/>
      <c r="H440" s="384"/>
      <c r="I440" s="385"/>
      <c r="J440" s="386" t="s">
        <v>521</v>
      </c>
      <c r="K440" s="387"/>
      <c r="L440" s="387"/>
      <c r="M440" s="387"/>
      <c r="N440" s="387"/>
      <c r="O440" s="387"/>
      <c r="P440" s="387"/>
      <c r="Q440" s="387"/>
      <c r="R440" s="387"/>
      <c r="S440" s="388"/>
      <c r="T440" s="389">
        <v>228</v>
      </c>
      <c r="U440" s="18"/>
      <c r="V440" s="84"/>
      <c r="W440" s="84"/>
      <c r="X440" s="84"/>
      <c r="Y440" s="85"/>
      <c r="Z440" s="125"/>
    </row>
    <row r="441" spans="1:26" ht="20.100000000000001" customHeight="1" x14ac:dyDescent="0.15">
      <c r="A441" s="94">
        <f>IFERROR(IF(TRIM($U441)="",1001,0),3)</f>
        <v>1001</v>
      </c>
      <c r="B441" s="94"/>
      <c r="C441" s="116"/>
      <c r="D441" s="375"/>
      <c r="E441" s="390" t="s">
        <v>531</v>
      </c>
      <c r="F441" s="391"/>
      <c r="G441" s="391"/>
      <c r="H441" s="391"/>
      <c r="I441" s="392"/>
      <c r="J441" s="386" t="s">
        <v>520</v>
      </c>
      <c r="K441" s="387"/>
      <c r="L441" s="387"/>
      <c r="M441" s="387"/>
      <c r="N441" s="387"/>
      <c r="O441" s="387"/>
      <c r="P441" s="387"/>
      <c r="Q441" s="387"/>
      <c r="R441" s="387"/>
      <c r="S441" s="388"/>
      <c r="T441" s="389">
        <v>129</v>
      </c>
      <c r="U441" s="18"/>
      <c r="V441" s="84"/>
      <c r="W441" s="84"/>
      <c r="X441" s="84"/>
      <c r="Y441" s="85"/>
      <c r="Z441" s="125"/>
    </row>
    <row r="442" spans="1:26" ht="20.100000000000001" customHeight="1" x14ac:dyDescent="0.15">
      <c r="A442" s="94">
        <f>IFERROR(IF(TRIM($U442)="",1001,0),3)</f>
        <v>1001</v>
      </c>
      <c r="B442" s="94"/>
      <c r="C442" s="116"/>
      <c r="D442" s="375"/>
      <c r="E442" s="383"/>
      <c r="F442" s="384"/>
      <c r="G442" s="384"/>
      <c r="H442" s="384"/>
      <c r="I442" s="385"/>
      <c r="J442" s="386" t="s">
        <v>521</v>
      </c>
      <c r="K442" s="387"/>
      <c r="L442" s="387"/>
      <c r="M442" s="387"/>
      <c r="N442" s="387"/>
      <c r="O442" s="387"/>
      <c r="P442" s="387"/>
      <c r="Q442" s="387"/>
      <c r="R442" s="387"/>
      <c r="S442" s="388"/>
      <c r="T442" s="389">
        <v>230</v>
      </c>
      <c r="U442" s="18"/>
      <c r="V442" s="84"/>
      <c r="W442" s="84"/>
      <c r="X442" s="84"/>
      <c r="Y442" s="85"/>
      <c r="Z442" s="125"/>
    </row>
    <row r="443" spans="1:26" ht="20.100000000000001" customHeight="1" x14ac:dyDescent="0.15">
      <c r="A443" s="94">
        <f>IFERROR(IF(TRIM($U443)="",1001,0),3)</f>
        <v>1001</v>
      </c>
      <c r="B443" s="94"/>
      <c r="C443" s="116"/>
      <c r="D443" s="375"/>
      <c r="E443" s="390" t="s">
        <v>532</v>
      </c>
      <c r="F443" s="391"/>
      <c r="G443" s="391"/>
      <c r="H443" s="391"/>
      <c r="I443" s="392"/>
      <c r="J443" s="386" t="s">
        <v>520</v>
      </c>
      <c r="K443" s="387"/>
      <c r="L443" s="387"/>
      <c r="M443" s="387"/>
      <c r="N443" s="387"/>
      <c r="O443" s="387"/>
      <c r="P443" s="387"/>
      <c r="Q443" s="387"/>
      <c r="R443" s="387"/>
      <c r="S443" s="388"/>
      <c r="T443" s="389">
        <v>133</v>
      </c>
      <c r="U443" s="18"/>
      <c r="V443" s="84"/>
      <c r="W443" s="84"/>
      <c r="X443" s="84"/>
      <c r="Y443" s="85"/>
      <c r="Z443" s="125"/>
    </row>
    <row r="444" spans="1:26" ht="20.100000000000001" customHeight="1" x14ac:dyDescent="0.15">
      <c r="A444" s="94">
        <f>IFERROR(IF(TRIM($U444)="",1001,0),3)</f>
        <v>1001</v>
      </c>
      <c r="B444" s="94"/>
      <c r="C444" s="116"/>
      <c r="D444" s="399"/>
      <c r="E444" s="400"/>
      <c r="F444" s="401"/>
      <c r="G444" s="401"/>
      <c r="H444" s="401"/>
      <c r="I444" s="402"/>
      <c r="J444" s="403" t="s">
        <v>521</v>
      </c>
      <c r="K444" s="404"/>
      <c r="L444" s="404"/>
      <c r="M444" s="404"/>
      <c r="N444" s="404"/>
      <c r="O444" s="404"/>
      <c r="P444" s="404"/>
      <c r="Q444" s="404"/>
      <c r="R444" s="404"/>
      <c r="S444" s="405"/>
      <c r="T444" s="389">
        <v>234</v>
      </c>
      <c r="U444" s="88"/>
      <c r="V444" s="89"/>
      <c r="W444" s="89"/>
      <c r="X444" s="89"/>
      <c r="Y444" s="90"/>
      <c r="Z444" s="125"/>
    </row>
    <row r="445" spans="1:26" ht="20.100000000000001" customHeight="1" x14ac:dyDescent="0.15">
      <c r="A445" s="94">
        <f>IFERROR(IF(TRIM($U445)="",1001,0),3)</f>
        <v>1001</v>
      </c>
      <c r="B445" s="94"/>
      <c r="C445" s="116"/>
      <c r="D445" s="406"/>
      <c r="E445" s="407" t="s">
        <v>533</v>
      </c>
      <c r="F445" s="370"/>
      <c r="G445" s="370"/>
      <c r="H445" s="370"/>
      <c r="I445" s="370"/>
      <c r="J445" s="370"/>
      <c r="K445" s="370"/>
      <c r="L445" s="370"/>
      <c r="M445" s="370"/>
      <c r="N445" s="370"/>
      <c r="O445" s="370"/>
      <c r="P445" s="370"/>
      <c r="Q445" s="370"/>
      <c r="R445" s="370"/>
      <c r="S445" s="370"/>
      <c r="T445" s="371"/>
      <c r="U445" s="91"/>
      <c r="V445" s="92"/>
      <c r="W445" s="92"/>
      <c r="X445" s="92"/>
      <c r="Y445" s="93"/>
      <c r="Z445" s="125"/>
    </row>
    <row r="446" spans="1:26" ht="20.100000000000001" customHeight="1" x14ac:dyDescent="0.15">
      <c r="A446" s="94"/>
      <c r="B446" s="94"/>
      <c r="C446" s="116"/>
      <c r="D446" s="408"/>
      <c r="E446" s="409"/>
      <c r="F446" s="409"/>
      <c r="G446" s="409"/>
      <c r="H446" s="409"/>
      <c r="I446" s="409"/>
      <c r="J446" s="409"/>
      <c r="K446" s="409"/>
      <c r="L446" s="409"/>
      <c r="M446" s="409"/>
      <c r="N446" s="409"/>
      <c r="O446" s="409"/>
      <c r="P446" s="409"/>
      <c r="Q446" s="409"/>
      <c r="R446" s="409"/>
      <c r="S446" s="409"/>
      <c r="T446" s="410"/>
      <c r="U446" s="410"/>
      <c r="V446" s="410"/>
      <c r="W446" s="410"/>
      <c r="X446" s="410"/>
      <c r="Y446" s="410"/>
      <c r="Z446" s="125"/>
    </row>
    <row r="447" spans="1:26" ht="20.100000000000001" customHeight="1" x14ac:dyDescent="0.15">
      <c r="A447" s="94"/>
      <c r="B447" s="94"/>
      <c r="C447" s="116"/>
      <c r="D447" s="411"/>
      <c r="E447" s="369" t="s">
        <v>534</v>
      </c>
      <c r="F447" s="370"/>
      <c r="G447" s="370"/>
      <c r="H447" s="370"/>
      <c r="I447" s="370"/>
      <c r="J447" s="369" t="s">
        <v>535</v>
      </c>
      <c r="K447" s="370"/>
      <c r="L447" s="370"/>
      <c r="M447" s="370"/>
      <c r="N447" s="370"/>
      <c r="O447" s="370"/>
      <c r="P447" s="370"/>
      <c r="Q447" s="370"/>
      <c r="R447" s="370"/>
      <c r="S447" s="370"/>
      <c r="T447" s="371"/>
      <c r="U447" s="372" t="s">
        <v>514</v>
      </c>
      <c r="V447" s="373"/>
      <c r="W447" s="373"/>
      <c r="X447" s="373"/>
      <c r="Y447" s="374"/>
      <c r="Z447" s="125"/>
    </row>
    <row r="448" spans="1:26" ht="20.100000000000001" customHeight="1" x14ac:dyDescent="0.15">
      <c r="A448" s="94">
        <f>IFERROR(IF(TRIM($U448)="",1001,0),3)</f>
        <v>1001</v>
      </c>
      <c r="B448" s="94"/>
      <c r="C448" s="116"/>
      <c r="D448" s="412" t="s">
        <v>556</v>
      </c>
      <c r="E448" s="390" t="s">
        <v>543</v>
      </c>
      <c r="F448" s="391"/>
      <c r="G448" s="391"/>
      <c r="H448" s="391"/>
      <c r="I448" s="392"/>
      <c r="J448" s="386" t="s">
        <v>536</v>
      </c>
      <c r="K448" s="387"/>
      <c r="L448" s="387"/>
      <c r="M448" s="387"/>
      <c r="N448" s="387"/>
      <c r="O448" s="387"/>
      <c r="P448" s="387"/>
      <c r="Q448" s="387"/>
      <c r="R448" s="387"/>
      <c r="S448" s="388"/>
      <c r="T448" s="389">
        <v>142</v>
      </c>
      <c r="U448" s="23"/>
      <c r="V448" s="86"/>
      <c r="W448" s="86"/>
      <c r="X448" s="86"/>
      <c r="Y448" s="87"/>
      <c r="Z448" s="125"/>
    </row>
    <row r="449" spans="1:26" ht="20.100000000000001" customHeight="1" x14ac:dyDescent="0.15">
      <c r="A449" s="94">
        <f>IFERROR(IF(TRIM($U449)="",1001,0),3)</f>
        <v>1001</v>
      </c>
      <c r="B449" s="94"/>
      <c r="C449" s="116"/>
      <c r="D449" s="412"/>
      <c r="E449" s="383"/>
      <c r="F449" s="384"/>
      <c r="G449" s="384"/>
      <c r="H449" s="384"/>
      <c r="I449" s="385"/>
      <c r="J449" s="386" t="s">
        <v>544</v>
      </c>
      <c r="K449" s="387"/>
      <c r="L449" s="387"/>
      <c r="M449" s="387"/>
      <c r="N449" s="387"/>
      <c r="O449" s="387"/>
      <c r="P449" s="387"/>
      <c r="Q449" s="387"/>
      <c r="R449" s="387"/>
      <c r="S449" s="388"/>
      <c r="T449" s="389">
        <v>141</v>
      </c>
      <c r="U449" s="18"/>
      <c r="V449" s="84"/>
      <c r="W449" s="84"/>
      <c r="X449" s="84"/>
      <c r="Y449" s="85"/>
      <c r="Z449" s="125"/>
    </row>
    <row r="450" spans="1:26" ht="20.100000000000001" customHeight="1" x14ac:dyDescent="0.15">
      <c r="A450" s="94">
        <f>IFERROR(IF(TRIM($U450)="",1001,0),3)</f>
        <v>1001</v>
      </c>
      <c r="B450" s="94"/>
      <c r="C450" s="116"/>
      <c r="D450" s="412"/>
      <c r="E450" s="386" t="s">
        <v>545</v>
      </c>
      <c r="F450" s="387"/>
      <c r="G450" s="387"/>
      <c r="H450" s="387"/>
      <c r="I450" s="388"/>
      <c r="J450" s="386" t="s">
        <v>537</v>
      </c>
      <c r="K450" s="387"/>
      <c r="L450" s="387"/>
      <c r="M450" s="387"/>
      <c r="N450" s="387"/>
      <c r="O450" s="387"/>
      <c r="P450" s="387"/>
      <c r="Q450" s="387"/>
      <c r="R450" s="387"/>
      <c r="S450" s="388"/>
      <c r="T450" s="389">
        <v>143</v>
      </c>
      <c r="U450" s="18"/>
      <c r="V450" s="84"/>
      <c r="W450" s="84"/>
      <c r="X450" s="84"/>
      <c r="Y450" s="85"/>
      <c r="Z450" s="125"/>
    </row>
    <row r="451" spans="1:26" ht="20.100000000000001" customHeight="1" x14ac:dyDescent="0.15">
      <c r="A451" s="94">
        <f>IFERROR(IF(TRIM($U451)="",1001,0),3)</f>
        <v>1001</v>
      </c>
      <c r="B451" s="94"/>
      <c r="C451" s="116"/>
      <c r="D451" s="412"/>
      <c r="E451" s="386" t="s">
        <v>546</v>
      </c>
      <c r="F451" s="387"/>
      <c r="G451" s="387"/>
      <c r="H451" s="387"/>
      <c r="I451" s="388"/>
      <c r="J451" s="386" t="s">
        <v>547</v>
      </c>
      <c r="K451" s="387"/>
      <c r="L451" s="387"/>
      <c r="M451" s="387"/>
      <c r="N451" s="387"/>
      <c r="O451" s="387"/>
      <c r="P451" s="387"/>
      <c r="Q451" s="387"/>
      <c r="R451" s="387"/>
      <c r="S451" s="388"/>
      <c r="T451" s="389">
        <v>144</v>
      </c>
      <c r="U451" s="18"/>
      <c r="V451" s="84"/>
      <c r="W451" s="84"/>
      <c r="X451" s="84"/>
      <c r="Y451" s="85"/>
      <c r="Z451" s="125"/>
    </row>
    <row r="452" spans="1:26" ht="20.100000000000001" customHeight="1" x14ac:dyDescent="0.15">
      <c r="A452" s="94">
        <f>IFERROR(IF(TRIM($U452)="",1001,0),3)</f>
        <v>1001</v>
      </c>
      <c r="B452" s="94"/>
      <c r="C452" s="116"/>
      <c r="D452" s="412"/>
      <c r="E452" s="390" t="s">
        <v>548</v>
      </c>
      <c r="F452" s="391"/>
      <c r="G452" s="391"/>
      <c r="H452" s="391"/>
      <c r="I452" s="392"/>
      <c r="J452" s="386" t="s">
        <v>538</v>
      </c>
      <c r="K452" s="387"/>
      <c r="L452" s="387"/>
      <c r="M452" s="387"/>
      <c r="N452" s="387"/>
      <c r="O452" s="387"/>
      <c r="P452" s="387"/>
      <c r="Q452" s="387"/>
      <c r="R452" s="387"/>
      <c r="S452" s="388"/>
      <c r="T452" s="389">
        <v>146</v>
      </c>
      <c r="U452" s="18"/>
      <c r="V452" s="84"/>
      <c r="W452" s="84"/>
      <c r="X452" s="84"/>
      <c r="Y452" s="85"/>
      <c r="Z452" s="125"/>
    </row>
    <row r="453" spans="1:26" ht="20.100000000000001" customHeight="1" x14ac:dyDescent="0.15">
      <c r="A453" s="94">
        <f>IFERROR(IF(TRIM($U453)="",1001,0),3)</f>
        <v>1001</v>
      </c>
      <c r="B453" s="94"/>
      <c r="C453" s="116"/>
      <c r="D453" s="412"/>
      <c r="E453" s="383"/>
      <c r="F453" s="384"/>
      <c r="G453" s="384"/>
      <c r="H453" s="384"/>
      <c r="I453" s="385"/>
      <c r="J453" s="386" t="s">
        <v>544</v>
      </c>
      <c r="K453" s="387"/>
      <c r="L453" s="387"/>
      <c r="M453" s="387"/>
      <c r="N453" s="387"/>
      <c r="O453" s="387"/>
      <c r="P453" s="387"/>
      <c r="Q453" s="387"/>
      <c r="R453" s="387"/>
      <c r="S453" s="388"/>
      <c r="T453" s="389">
        <v>145</v>
      </c>
      <c r="U453" s="18"/>
      <c r="V453" s="84"/>
      <c r="W453" s="84"/>
      <c r="X453" s="84"/>
      <c r="Y453" s="85"/>
      <c r="Z453" s="125"/>
    </row>
    <row r="454" spans="1:26" ht="20.100000000000001" customHeight="1" x14ac:dyDescent="0.15">
      <c r="A454" s="94">
        <f>IFERROR(IF(TRIM($U454)="",1001,0),3)</f>
        <v>1001</v>
      </c>
      <c r="B454" s="94"/>
      <c r="C454" s="116"/>
      <c r="D454" s="412"/>
      <c r="E454" s="390" t="s">
        <v>549</v>
      </c>
      <c r="F454" s="391"/>
      <c r="G454" s="391"/>
      <c r="H454" s="391"/>
      <c r="I454" s="392"/>
      <c r="J454" s="386" t="s">
        <v>550</v>
      </c>
      <c r="K454" s="387"/>
      <c r="L454" s="387"/>
      <c r="M454" s="387"/>
      <c r="N454" s="387"/>
      <c r="O454" s="387"/>
      <c r="P454" s="387"/>
      <c r="Q454" s="387"/>
      <c r="R454" s="387"/>
      <c r="S454" s="388"/>
      <c r="T454" s="389">
        <v>148</v>
      </c>
      <c r="U454" s="18"/>
      <c r="V454" s="84"/>
      <c r="W454" s="84"/>
      <c r="X454" s="84"/>
      <c r="Y454" s="85"/>
      <c r="Z454" s="125"/>
    </row>
    <row r="455" spans="1:26" ht="20.100000000000001" customHeight="1" x14ac:dyDescent="0.15">
      <c r="A455" s="94">
        <f>IFERROR(IF(TRIM($U455)="",1001,0),3)</f>
        <v>1001</v>
      </c>
      <c r="B455" s="94"/>
      <c r="C455" s="116"/>
      <c r="D455" s="412"/>
      <c r="E455" s="383"/>
      <c r="F455" s="384"/>
      <c r="G455" s="384"/>
      <c r="H455" s="384"/>
      <c r="I455" s="385"/>
      <c r="J455" s="386" t="s">
        <v>544</v>
      </c>
      <c r="K455" s="387"/>
      <c r="L455" s="387"/>
      <c r="M455" s="387"/>
      <c r="N455" s="387"/>
      <c r="O455" s="387"/>
      <c r="P455" s="387"/>
      <c r="Q455" s="387"/>
      <c r="R455" s="387"/>
      <c r="S455" s="388"/>
      <c r="T455" s="389">
        <v>147</v>
      </c>
      <c r="U455" s="18"/>
      <c r="V455" s="84"/>
      <c r="W455" s="84"/>
      <c r="X455" s="84"/>
      <c r="Y455" s="85"/>
      <c r="Z455" s="125"/>
    </row>
    <row r="456" spans="1:26" ht="20.100000000000001" customHeight="1" x14ac:dyDescent="0.15">
      <c r="A456" s="94">
        <f>IFERROR(IF(TRIM($U456)="",1001,0),3)</f>
        <v>1001</v>
      </c>
      <c r="B456" s="94"/>
      <c r="C456" s="116"/>
      <c r="D456" s="412"/>
      <c r="E456" s="390" t="s">
        <v>551</v>
      </c>
      <c r="F456" s="391"/>
      <c r="G456" s="391"/>
      <c r="H456" s="391"/>
      <c r="I456" s="392"/>
      <c r="J456" s="386" t="s">
        <v>539</v>
      </c>
      <c r="K456" s="387"/>
      <c r="L456" s="387"/>
      <c r="M456" s="387"/>
      <c r="N456" s="387"/>
      <c r="O456" s="387"/>
      <c r="P456" s="387"/>
      <c r="Q456" s="387"/>
      <c r="R456" s="387"/>
      <c r="S456" s="388"/>
      <c r="T456" s="389">
        <v>150</v>
      </c>
      <c r="U456" s="18"/>
      <c r="V456" s="84"/>
      <c r="W456" s="84"/>
      <c r="X456" s="84"/>
      <c r="Y456" s="85"/>
      <c r="Z456" s="125"/>
    </row>
    <row r="457" spans="1:26" ht="20.100000000000001" customHeight="1" x14ac:dyDescent="0.15">
      <c r="A457" s="94">
        <f>IFERROR(IF(TRIM($U457)="",1001,0),3)</f>
        <v>1001</v>
      </c>
      <c r="B457" s="94"/>
      <c r="C457" s="116"/>
      <c r="D457" s="412"/>
      <c r="E457" s="383"/>
      <c r="F457" s="384"/>
      <c r="G457" s="384"/>
      <c r="H457" s="384"/>
      <c r="I457" s="385"/>
      <c r="J457" s="386" t="s">
        <v>540</v>
      </c>
      <c r="K457" s="387"/>
      <c r="L457" s="387"/>
      <c r="M457" s="387"/>
      <c r="N457" s="387"/>
      <c r="O457" s="387"/>
      <c r="P457" s="387"/>
      <c r="Q457" s="387"/>
      <c r="R457" s="387"/>
      <c r="S457" s="388"/>
      <c r="T457" s="389">
        <v>151</v>
      </c>
      <c r="U457" s="18"/>
      <c r="V457" s="84"/>
      <c r="W457" s="84"/>
      <c r="X457" s="84"/>
      <c r="Y457" s="85"/>
      <c r="Z457" s="125"/>
    </row>
    <row r="458" spans="1:26" ht="20.100000000000001" customHeight="1" x14ac:dyDescent="0.15">
      <c r="A458" s="94">
        <f>IFERROR(IF(TRIM($U458)="",1001,0),3)</f>
        <v>1001</v>
      </c>
      <c r="B458" s="94"/>
      <c r="C458" s="116"/>
      <c r="D458" s="412"/>
      <c r="E458" s="390" t="s">
        <v>552</v>
      </c>
      <c r="F458" s="391"/>
      <c r="G458" s="391"/>
      <c r="H458" s="391"/>
      <c r="I458" s="392"/>
      <c r="J458" s="386" t="s">
        <v>541</v>
      </c>
      <c r="K458" s="387"/>
      <c r="L458" s="387"/>
      <c r="M458" s="387"/>
      <c r="N458" s="387"/>
      <c r="O458" s="387"/>
      <c r="P458" s="387"/>
      <c r="Q458" s="387"/>
      <c r="R458" s="387"/>
      <c r="S458" s="388"/>
      <c r="T458" s="389">
        <v>153</v>
      </c>
      <c r="U458" s="18"/>
      <c r="V458" s="84"/>
      <c r="W458" s="84"/>
      <c r="X458" s="84"/>
      <c r="Y458" s="85"/>
      <c r="Z458" s="125"/>
    </row>
    <row r="459" spans="1:26" ht="20.100000000000001" customHeight="1" x14ac:dyDescent="0.15">
      <c r="A459" s="94">
        <f>IFERROR(IF(TRIM($U459)="",1001,0),3)</f>
        <v>1001</v>
      </c>
      <c r="B459" s="94"/>
      <c r="C459" s="116"/>
      <c r="D459" s="412"/>
      <c r="E459" s="393"/>
      <c r="F459" s="394"/>
      <c r="G459" s="394"/>
      <c r="H459" s="394"/>
      <c r="I459" s="395"/>
      <c r="J459" s="386" t="s">
        <v>542</v>
      </c>
      <c r="K459" s="387"/>
      <c r="L459" s="387"/>
      <c r="M459" s="387"/>
      <c r="N459" s="387"/>
      <c r="O459" s="387"/>
      <c r="P459" s="387"/>
      <c r="Q459" s="387"/>
      <c r="R459" s="387"/>
      <c r="S459" s="388"/>
      <c r="T459" s="389">
        <v>154</v>
      </c>
      <c r="U459" s="18"/>
      <c r="V459" s="84"/>
      <c r="W459" s="84"/>
      <c r="X459" s="84"/>
      <c r="Y459" s="85"/>
      <c r="Z459" s="125"/>
    </row>
    <row r="460" spans="1:26" ht="20.100000000000001" customHeight="1" x14ac:dyDescent="0.15">
      <c r="A460" s="94">
        <f>IFERROR(IF(TRIM($U460)="",1001,0),3)</f>
        <v>1001</v>
      </c>
      <c r="B460" s="94"/>
      <c r="C460" s="116"/>
      <c r="D460" s="413"/>
      <c r="E460" s="400"/>
      <c r="F460" s="401"/>
      <c r="G460" s="401"/>
      <c r="H460" s="401"/>
      <c r="I460" s="402"/>
      <c r="J460" s="403" t="s">
        <v>544</v>
      </c>
      <c r="K460" s="404"/>
      <c r="L460" s="404"/>
      <c r="M460" s="404"/>
      <c r="N460" s="404"/>
      <c r="O460" s="404"/>
      <c r="P460" s="404"/>
      <c r="Q460" s="404"/>
      <c r="R460" s="404"/>
      <c r="S460" s="405"/>
      <c r="T460" s="414">
        <v>152</v>
      </c>
      <c r="U460" s="88"/>
      <c r="V460" s="89"/>
      <c r="W460" s="89"/>
      <c r="X460" s="89"/>
      <c r="Y460" s="90"/>
      <c r="Z460" s="125"/>
    </row>
    <row r="461" spans="1:26" ht="20.100000000000001" customHeight="1" x14ac:dyDescent="0.15">
      <c r="A461" s="94">
        <f>IFERROR(IF(TRIM($U461)="",1001,0),3)</f>
        <v>1001</v>
      </c>
      <c r="B461" s="94"/>
      <c r="C461" s="116"/>
      <c r="D461" s="368" t="s">
        <v>553</v>
      </c>
      <c r="E461" s="376" t="s">
        <v>554</v>
      </c>
      <c r="F461" s="377"/>
      <c r="G461" s="377"/>
      <c r="H461" s="377"/>
      <c r="I461" s="378"/>
      <c r="J461" s="379" t="s">
        <v>557</v>
      </c>
      <c r="K461" s="380"/>
      <c r="L461" s="380"/>
      <c r="M461" s="380"/>
      <c r="N461" s="380"/>
      <c r="O461" s="380"/>
      <c r="P461" s="380"/>
      <c r="Q461" s="380"/>
      <c r="R461" s="380"/>
      <c r="S461" s="381"/>
      <c r="T461" s="382">
        <v>137</v>
      </c>
      <c r="U461" s="23"/>
      <c r="V461" s="86"/>
      <c r="W461" s="86"/>
      <c r="X461" s="86"/>
      <c r="Y461" s="87"/>
      <c r="Z461" s="125"/>
    </row>
    <row r="462" spans="1:26" ht="20.100000000000001" customHeight="1" x14ac:dyDescent="0.15">
      <c r="A462" s="94">
        <f>IFERROR(IF(TRIM($U462)="",1001,0),3)</f>
        <v>1001</v>
      </c>
      <c r="B462" s="94"/>
      <c r="C462" s="116"/>
      <c r="D462" s="375"/>
      <c r="E462" s="393"/>
      <c r="F462" s="394"/>
      <c r="G462" s="394"/>
      <c r="H462" s="394"/>
      <c r="I462" s="395"/>
      <c r="J462" s="386" t="s">
        <v>558</v>
      </c>
      <c r="K462" s="387"/>
      <c r="L462" s="387"/>
      <c r="M462" s="387"/>
      <c r="N462" s="387"/>
      <c r="O462" s="387"/>
      <c r="P462" s="387"/>
      <c r="Q462" s="387"/>
      <c r="R462" s="387"/>
      <c r="S462" s="388"/>
      <c r="T462" s="389">
        <v>238</v>
      </c>
      <c r="U462" s="18"/>
      <c r="V462" s="84"/>
      <c r="W462" s="84"/>
      <c r="X462" s="84"/>
      <c r="Y462" s="85"/>
      <c r="Z462" s="125"/>
    </row>
    <row r="463" spans="1:26" ht="20.100000000000001" customHeight="1" x14ac:dyDescent="0.15">
      <c r="A463" s="94">
        <f>IFERROR(IF(TRIM($U463)="",1001,0),3)</f>
        <v>1001</v>
      </c>
      <c r="B463" s="94"/>
      <c r="C463" s="116"/>
      <c r="D463" s="375"/>
      <c r="E463" s="383"/>
      <c r="F463" s="384"/>
      <c r="G463" s="384"/>
      <c r="H463" s="384"/>
      <c r="I463" s="385"/>
      <c r="J463" s="386" t="s">
        <v>559</v>
      </c>
      <c r="K463" s="387"/>
      <c r="L463" s="387"/>
      <c r="M463" s="387"/>
      <c r="N463" s="387"/>
      <c r="O463" s="387"/>
      <c r="P463" s="387"/>
      <c r="Q463" s="387"/>
      <c r="R463" s="387"/>
      <c r="S463" s="388"/>
      <c r="T463" s="389">
        <v>239</v>
      </c>
      <c r="U463" s="18"/>
      <c r="V463" s="84"/>
      <c r="W463" s="84"/>
      <c r="X463" s="84"/>
      <c r="Y463" s="85"/>
      <c r="Z463" s="125"/>
    </row>
    <row r="464" spans="1:26" ht="20.100000000000001" customHeight="1" x14ac:dyDescent="0.15">
      <c r="A464" s="94">
        <f>IFERROR(IF(TRIM($U464)="",1001,0),3)</f>
        <v>1001</v>
      </c>
      <c r="B464" s="94"/>
      <c r="C464" s="116"/>
      <c r="D464" s="399"/>
      <c r="E464" s="403" t="s">
        <v>560</v>
      </c>
      <c r="F464" s="404"/>
      <c r="G464" s="404"/>
      <c r="H464" s="404"/>
      <c r="I464" s="405"/>
      <c r="J464" s="415" t="s">
        <v>561</v>
      </c>
      <c r="K464" s="404"/>
      <c r="L464" s="404"/>
      <c r="M464" s="404"/>
      <c r="N464" s="404"/>
      <c r="O464" s="404"/>
      <c r="P464" s="404"/>
      <c r="Q464" s="404"/>
      <c r="R464" s="404"/>
      <c r="S464" s="405"/>
      <c r="T464" s="416" t="s">
        <v>477</v>
      </c>
      <c r="U464" s="88"/>
      <c r="V464" s="89"/>
      <c r="W464" s="89"/>
      <c r="X464" s="89"/>
      <c r="Y464" s="90"/>
      <c r="Z464" s="125"/>
    </row>
    <row r="465" spans="1:26" ht="20.100000000000001" customHeight="1" x14ac:dyDescent="0.15">
      <c r="A465" s="94">
        <f>IFERROR(IF(TRIM($U465)="",1001,0),3)</f>
        <v>1001</v>
      </c>
      <c r="B465" s="94"/>
      <c r="C465" s="116"/>
      <c r="D465" s="409"/>
      <c r="E465" s="409"/>
      <c r="F465" s="409"/>
      <c r="G465" s="409"/>
      <c r="H465" s="409"/>
      <c r="I465" s="406"/>
      <c r="J465" s="407" t="s">
        <v>555</v>
      </c>
      <c r="K465" s="370"/>
      <c r="L465" s="370"/>
      <c r="M465" s="370"/>
      <c r="N465" s="370"/>
      <c r="O465" s="370"/>
      <c r="P465" s="370"/>
      <c r="Q465" s="370"/>
      <c r="R465" s="370"/>
      <c r="S465" s="370"/>
      <c r="T465" s="371"/>
      <c r="U465" s="91"/>
      <c r="V465" s="92"/>
      <c r="W465" s="92"/>
      <c r="X465" s="92"/>
      <c r="Y465" s="93"/>
      <c r="Z465" s="125"/>
    </row>
    <row r="466" spans="1:26" ht="20.100000000000001" customHeight="1" x14ac:dyDescent="0.15">
      <c r="A466" s="101"/>
      <c r="B466" s="101"/>
      <c r="C466" s="116"/>
      <c r="Z466" s="125"/>
    </row>
    <row r="467" spans="1:26" ht="20.100000000000001" customHeight="1" x14ac:dyDescent="0.15">
      <c r="A467" s="101"/>
      <c r="B467" s="101"/>
      <c r="C467" s="140"/>
      <c r="D467" s="141"/>
      <c r="E467" s="141"/>
      <c r="F467" s="141"/>
      <c r="G467" s="141"/>
      <c r="H467" s="141"/>
      <c r="I467" s="141"/>
      <c r="J467" s="142"/>
      <c r="K467" s="142"/>
      <c r="L467" s="142"/>
      <c r="M467" s="171"/>
      <c r="N467" s="142"/>
      <c r="O467" s="165"/>
      <c r="P467" s="165"/>
      <c r="Q467" s="165"/>
      <c r="R467" s="165"/>
      <c r="S467" s="171"/>
      <c r="T467" s="171"/>
      <c r="U467" s="171"/>
      <c r="V467" s="171"/>
      <c r="W467" s="171"/>
      <c r="X467" s="171"/>
      <c r="Y467" s="142"/>
      <c r="Z467" s="144"/>
    </row>
    <row r="468" spans="1:26" ht="20.100000000000001" customHeight="1" x14ac:dyDescent="0.15">
      <c r="A468" s="101"/>
      <c r="B468" s="101"/>
      <c r="C468" s="126"/>
      <c r="D468" s="126"/>
      <c r="E468" s="126"/>
      <c r="F468" s="126"/>
      <c r="G468" s="126"/>
      <c r="H468" s="126"/>
      <c r="I468" s="126"/>
      <c r="J468" s="146"/>
      <c r="K468" s="146"/>
      <c r="L468" s="146"/>
      <c r="M468" s="172"/>
      <c r="N468" s="146"/>
      <c r="O468" s="166"/>
      <c r="P468" s="166"/>
      <c r="Q468" s="166"/>
      <c r="R468" s="166"/>
      <c r="S468" s="172"/>
      <c r="T468" s="172"/>
      <c r="U468" s="172"/>
      <c r="V468" s="172"/>
      <c r="W468" s="172"/>
      <c r="X468" s="172"/>
      <c r="Y468" s="146"/>
      <c r="Z468" s="126"/>
    </row>
  </sheetData>
  <sheetProtection algorithmName="SHA-512" hashValue="pOPNxlf3p00W96nuKiqEb42BwqiTYfMkdpS6pMxAYIzklfTx5J4AZeSVlaPncf/TCYI4TiBgvGIuNUM7kxU1yg==" saltValue="Soa+uEWEVfCcSXPICsSnFw==" spinCount="100000" sheet="1" objects="1" scenarios="1"/>
  <dataConsolidate/>
  <mergeCells count="725">
    <mergeCell ref="U465:Y465"/>
    <mergeCell ref="E458:I460"/>
    <mergeCell ref="J458:S458"/>
    <mergeCell ref="U458:Y458"/>
    <mergeCell ref="J459:S459"/>
    <mergeCell ref="U459:Y459"/>
    <mergeCell ref="J460:S460"/>
    <mergeCell ref="U460:Y460"/>
    <mergeCell ref="J465:T465"/>
    <mergeCell ref="D461:D464"/>
    <mergeCell ref="E461:I463"/>
    <mergeCell ref="J461:S461"/>
    <mergeCell ref="U461:Y461"/>
    <mergeCell ref="J462:S462"/>
    <mergeCell ref="U462:Y462"/>
    <mergeCell ref="J463:S463"/>
    <mergeCell ref="U463:Y463"/>
    <mergeCell ref="E464:I464"/>
    <mergeCell ref="J464:S464"/>
    <mergeCell ref="U464:Y464"/>
    <mergeCell ref="E454:I455"/>
    <mergeCell ref="J454:S454"/>
    <mergeCell ref="U454:Y454"/>
    <mergeCell ref="J455:S455"/>
    <mergeCell ref="U455:Y455"/>
    <mergeCell ref="E456:I457"/>
    <mergeCell ref="J456:S456"/>
    <mergeCell ref="U456:Y456"/>
    <mergeCell ref="J457:S457"/>
    <mergeCell ref="U457:Y457"/>
    <mergeCell ref="E450:I450"/>
    <mergeCell ref="J450:S450"/>
    <mergeCell ref="U450:Y450"/>
    <mergeCell ref="E451:I451"/>
    <mergeCell ref="J451:S451"/>
    <mergeCell ref="U451:Y451"/>
    <mergeCell ref="E452:I453"/>
    <mergeCell ref="J452:S452"/>
    <mergeCell ref="U452:Y452"/>
    <mergeCell ref="J453:S453"/>
    <mergeCell ref="U453:Y453"/>
    <mergeCell ref="E445:T445"/>
    <mergeCell ref="U445:Y445"/>
    <mergeCell ref="E447:I447"/>
    <mergeCell ref="J447:T447"/>
    <mergeCell ref="U447:Y447"/>
    <mergeCell ref="E448:I449"/>
    <mergeCell ref="J448:S448"/>
    <mergeCell ref="U448:Y448"/>
    <mergeCell ref="J449:S449"/>
    <mergeCell ref="U449:Y449"/>
    <mergeCell ref="E441:I442"/>
    <mergeCell ref="J441:S441"/>
    <mergeCell ref="U441:Y441"/>
    <mergeCell ref="J442:S442"/>
    <mergeCell ref="U442:Y442"/>
    <mergeCell ref="E443:I444"/>
    <mergeCell ref="J443:S443"/>
    <mergeCell ref="U443:Y443"/>
    <mergeCell ref="J444:S444"/>
    <mergeCell ref="U444:Y444"/>
    <mergeCell ref="J432:J434"/>
    <mergeCell ref="K432:S432"/>
    <mergeCell ref="U432:Y432"/>
    <mergeCell ref="K433:S433"/>
    <mergeCell ref="U433:Y433"/>
    <mergeCell ref="K434:S434"/>
    <mergeCell ref="U434:Y434"/>
    <mergeCell ref="E439:I440"/>
    <mergeCell ref="J439:S439"/>
    <mergeCell ref="U439:Y439"/>
    <mergeCell ref="J440:S440"/>
    <mergeCell ref="U440:Y440"/>
    <mergeCell ref="E421:Y421"/>
    <mergeCell ref="C425:H425"/>
    <mergeCell ref="E435:I438"/>
    <mergeCell ref="J435:S435"/>
    <mergeCell ref="U435:Y435"/>
    <mergeCell ref="J436:J438"/>
    <mergeCell ref="K436:S436"/>
    <mergeCell ref="U436:Y436"/>
    <mergeCell ref="K437:S437"/>
    <mergeCell ref="U437:Y437"/>
    <mergeCell ref="K438:S438"/>
    <mergeCell ref="U438:Y438"/>
    <mergeCell ref="D428:D444"/>
    <mergeCell ref="E428:I428"/>
    <mergeCell ref="J428:T428"/>
    <mergeCell ref="U428:Y428"/>
    <mergeCell ref="E429:I430"/>
    <mergeCell ref="J429:S429"/>
    <mergeCell ref="U429:Y429"/>
    <mergeCell ref="J430:S430"/>
    <mergeCell ref="U430:Y430"/>
    <mergeCell ref="E431:I434"/>
    <mergeCell ref="J431:S431"/>
    <mergeCell ref="U431:Y431"/>
    <mergeCell ref="L238:M238"/>
    <mergeCell ref="N238:O238"/>
    <mergeCell ref="P238:Q238"/>
    <mergeCell ref="R238:T238"/>
    <mergeCell ref="U238:V238"/>
    <mergeCell ref="L245:M245"/>
    <mergeCell ref="N245:O245"/>
    <mergeCell ref="P245:Q245"/>
    <mergeCell ref="R245:T245"/>
    <mergeCell ref="U245:V245"/>
    <mergeCell ref="U243:V243"/>
    <mergeCell ref="U244:V244"/>
    <mergeCell ref="R244:T244"/>
    <mergeCell ref="L244:M244"/>
    <mergeCell ref="N243:O243"/>
    <mergeCell ref="N244:O244"/>
    <mergeCell ref="P243:Q243"/>
    <mergeCell ref="P244:Q244"/>
    <mergeCell ref="S412:T412"/>
    <mergeCell ref="S413:T413"/>
    <mergeCell ref="S414:T414"/>
    <mergeCell ref="S415:T415"/>
    <mergeCell ref="S416:T416"/>
    <mergeCell ref="F316:K316"/>
    <mergeCell ref="F317:K317"/>
    <mergeCell ref="E318:E326"/>
    <mergeCell ref="E184:J184"/>
    <mergeCell ref="K186:M187"/>
    <mergeCell ref="I209:M209"/>
    <mergeCell ref="I211:M211"/>
    <mergeCell ref="I213:M213"/>
    <mergeCell ref="I215:M215"/>
    <mergeCell ref="I217:M217"/>
    <mergeCell ref="I189:M189"/>
    <mergeCell ref="I225:Y226"/>
    <mergeCell ref="J190:Y190"/>
    <mergeCell ref="I195:M195"/>
    <mergeCell ref="E195:H195"/>
    <mergeCell ref="L233:M233"/>
    <mergeCell ref="N233:O233"/>
    <mergeCell ref="P233:Q233"/>
    <mergeCell ref="R233:T233"/>
    <mergeCell ref="E410:E412"/>
    <mergeCell ref="F416:K416"/>
    <mergeCell ref="E414:E415"/>
    <mergeCell ref="E393:E397"/>
    <mergeCell ref="F398:K401"/>
    <mergeCell ref="E398:E401"/>
    <mergeCell ref="F402:K402"/>
    <mergeCell ref="F403:K403"/>
    <mergeCell ref="F404:K409"/>
    <mergeCell ref="E404:E409"/>
    <mergeCell ref="F410:K412"/>
    <mergeCell ref="F413:K413"/>
    <mergeCell ref="F327:K332"/>
    <mergeCell ref="E327:E332"/>
    <mergeCell ref="F333:K334"/>
    <mergeCell ref="F335:K335"/>
    <mergeCell ref="F336:K346"/>
    <mergeCell ref="E333:E334"/>
    <mergeCell ref="E336:E346"/>
    <mergeCell ref="E347:E353"/>
    <mergeCell ref="F347:K353"/>
    <mergeCell ref="E354:E356"/>
    <mergeCell ref="F354:K356"/>
    <mergeCell ref="F357:K363"/>
    <mergeCell ref="E357:E363"/>
    <mergeCell ref="F364:K364"/>
    <mergeCell ref="F365:K365"/>
    <mergeCell ref="F414:K415"/>
    <mergeCell ref="S403:T403"/>
    <mergeCell ref="S404:T404"/>
    <mergeCell ref="S405:T405"/>
    <mergeCell ref="S406:T406"/>
    <mergeCell ref="S407:T407"/>
    <mergeCell ref="S408:T408"/>
    <mergeCell ref="S409:T409"/>
    <mergeCell ref="S410:T410"/>
    <mergeCell ref="S411:T411"/>
    <mergeCell ref="S394:T394"/>
    <mergeCell ref="S395:T395"/>
    <mergeCell ref="S396:T396"/>
    <mergeCell ref="S397:T397"/>
    <mergeCell ref="S398:T398"/>
    <mergeCell ref="S399:T399"/>
    <mergeCell ref="S400:T400"/>
    <mergeCell ref="S401:T401"/>
    <mergeCell ref="S383:T383"/>
    <mergeCell ref="S384:T384"/>
    <mergeCell ref="S402:T402"/>
    <mergeCell ref="S385:T385"/>
    <mergeCell ref="S386:T386"/>
    <mergeCell ref="S387:T387"/>
    <mergeCell ref="S388:T388"/>
    <mergeCell ref="S389:T389"/>
    <mergeCell ref="S390:T390"/>
    <mergeCell ref="S391:T391"/>
    <mergeCell ref="S392:T392"/>
    <mergeCell ref="S393:T393"/>
    <mergeCell ref="S374:T374"/>
    <mergeCell ref="S375:T375"/>
    <mergeCell ref="S376:T376"/>
    <mergeCell ref="S377:T377"/>
    <mergeCell ref="S378:T378"/>
    <mergeCell ref="S379:T379"/>
    <mergeCell ref="S380:T380"/>
    <mergeCell ref="S381:T381"/>
    <mergeCell ref="S382:T382"/>
    <mergeCell ref="S365:T365"/>
    <mergeCell ref="S366:T366"/>
    <mergeCell ref="S367:T367"/>
    <mergeCell ref="S368:T368"/>
    <mergeCell ref="S369:T369"/>
    <mergeCell ref="S370:T370"/>
    <mergeCell ref="S371:T371"/>
    <mergeCell ref="S372:T372"/>
    <mergeCell ref="S373:T373"/>
    <mergeCell ref="S356:T356"/>
    <mergeCell ref="S357:T357"/>
    <mergeCell ref="S358:T358"/>
    <mergeCell ref="S359:T359"/>
    <mergeCell ref="S360:T360"/>
    <mergeCell ref="S361:T361"/>
    <mergeCell ref="S362:T362"/>
    <mergeCell ref="S363:T363"/>
    <mergeCell ref="S364:T364"/>
    <mergeCell ref="S347:T347"/>
    <mergeCell ref="S348:T348"/>
    <mergeCell ref="S349:T349"/>
    <mergeCell ref="S350:T350"/>
    <mergeCell ref="S351:T351"/>
    <mergeCell ref="S352:T352"/>
    <mergeCell ref="S353:T353"/>
    <mergeCell ref="S354:T354"/>
    <mergeCell ref="S355:T355"/>
    <mergeCell ref="S338:T338"/>
    <mergeCell ref="S339:T339"/>
    <mergeCell ref="S340:T340"/>
    <mergeCell ref="S341:T341"/>
    <mergeCell ref="S342:T342"/>
    <mergeCell ref="S343:T343"/>
    <mergeCell ref="S344:T344"/>
    <mergeCell ref="S345:T345"/>
    <mergeCell ref="S346:T346"/>
    <mergeCell ref="S313:T313"/>
    <mergeCell ref="S296:T296"/>
    <mergeCell ref="S331:T331"/>
    <mergeCell ref="S332:T332"/>
    <mergeCell ref="S333:T333"/>
    <mergeCell ref="S334:T334"/>
    <mergeCell ref="S335:T335"/>
    <mergeCell ref="S336:T336"/>
    <mergeCell ref="S337:T337"/>
    <mergeCell ref="S325:T325"/>
    <mergeCell ref="S315:T315"/>
    <mergeCell ref="S316:T316"/>
    <mergeCell ref="S317:T317"/>
    <mergeCell ref="S318:T318"/>
    <mergeCell ref="S319:T319"/>
    <mergeCell ref="S320:T320"/>
    <mergeCell ref="S321:T321"/>
    <mergeCell ref="S322:T322"/>
    <mergeCell ref="S323:T323"/>
    <mergeCell ref="S324:T324"/>
    <mergeCell ref="S305:T305"/>
    <mergeCell ref="U262:V262"/>
    <mergeCell ref="N256:O256"/>
    <mergeCell ref="P261:Q261"/>
    <mergeCell ref="P262:Q262"/>
    <mergeCell ref="U263:V263"/>
    <mergeCell ref="L265:M265"/>
    <mergeCell ref="M304:R304"/>
    <mergeCell ref="E268:Y268"/>
    <mergeCell ref="E265:K265"/>
    <mergeCell ref="R265:T265"/>
    <mergeCell ref="U265:V265"/>
    <mergeCell ref="N265:O265"/>
    <mergeCell ref="P265:Q265"/>
    <mergeCell ref="S282:T282"/>
    <mergeCell ref="S283:T283"/>
    <mergeCell ref="S284:T284"/>
    <mergeCell ref="S285:T285"/>
    <mergeCell ref="S286:T286"/>
    <mergeCell ref="S303:T303"/>
    <mergeCell ref="S304:T304"/>
    <mergeCell ref="S287:T287"/>
    <mergeCell ref="S288:T288"/>
    <mergeCell ref="S290:T290"/>
    <mergeCell ref="S291:T291"/>
    <mergeCell ref="U253:V253"/>
    <mergeCell ref="U254:V254"/>
    <mergeCell ref="U255:V255"/>
    <mergeCell ref="U256:V256"/>
    <mergeCell ref="U257:V257"/>
    <mergeCell ref="U258:V258"/>
    <mergeCell ref="U259:V259"/>
    <mergeCell ref="U260:V260"/>
    <mergeCell ref="U261:V261"/>
    <mergeCell ref="U246:V246"/>
    <mergeCell ref="U247:V247"/>
    <mergeCell ref="U248:V248"/>
    <mergeCell ref="U249:V249"/>
    <mergeCell ref="U250:V250"/>
    <mergeCell ref="U251:V251"/>
    <mergeCell ref="U252:V252"/>
    <mergeCell ref="U232:V232"/>
    <mergeCell ref="U234:V234"/>
    <mergeCell ref="U235:V235"/>
    <mergeCell ref="U236:V236"/>
    <mergeCell ref="U237:V237"/>
    <mergeCell ref="U239:V239"/>
    <mergeCell ref="U240:V240"/>
    <mergeCell ref="U241:V241"/>
    <mergeCell ref="U242:V242"/>
    <mergeCell ref="U233:V233"/>
    <mergeCell ref="M413:R413"/>
    <mergeCell ref="M414:R414"/>
    <mergeCell ref="M407:R407"/>
    <mergeCell ref="M408:R408"/>
    <mergeCell ref="M409:R409"/>
    <mergeCell ref="M410:R410"/>
    <mergeCell ref="M411:R411"/>
    <mergeCell ref="M394:R394"/>
    <mergeCell ref="M395:R395"/>
    <mergeCell ref="M396:R396"/>
    <mergeCell ref="M397:R397"/>
    <mergeCell ref="M398:R398"/>
    <mergeCell ref="M399:R399"/>
    <mergeCell ref="M400:R400"/>
    <mergeCell ref="M401:R401"/>
    <mergeCell ref="M402:R402"/>
    <mergeCell ref="M406:R406"/>
    <mergeCell ref="M415:R415"/>
    <mergeCell ref="M416:R416"/>
    <mergeCell ref="E305:E315"/>
    <mergeCell ref="F305:K315"/>
    <mergeCell ref="F318:K326"/>
    <mergeCell ref="F366:K369"/>
    <mergeCell ref="E366:E369"/>
    <mergeCell ref="E373:E376"/>
    <mergeCell ref="F370:K370"/>
    <mergeCell ref="F371:K371"/>
    <mergeCell ref="F372:K372"/>
    <mergeCell ref="F373:K376"/>
    <mergeCell ref="F377:K379"/>
    <mergeCell ref="F380:K381"/>
    <mergeCell ref="F382:K391"/>
    <mergeCell ref="E377:E379"/>
    <mergeCell ref="E380:E381"/>
    <mergeCell ref="E382:E391"/>
    <mergeCell ref="F392:K392"/>
    <mergeCell ref="F393:K397"/>
    <mergeCell ref="M403:R403"/>
    <mergeCell ref="M404:R404"/>
    <mergeCell ref="M405:R405"/>
    <mergeCell ref="M412:R412"/>
    <mergeCell ref="M393:R393"/>
    <mergeCell ref="M376:R376"/>
    <mergeCell ref="M377:R377"/>
    <mergeCell ref="M378:R378"/>
    <mergeCell ref="M379:R379"/>
    <mergeCell ref="M380:R380"/>
    <mergeCell ref="M381:R381"/>
    <mergeCell ref="M382:R382"/>
    <mergeCell ref="M383:R383"/>
    <mergeCell ref="M384:R384"/>
    <mergeCell ref="M385:R385"/>
    <mergeCell ref="M374:R374"/>
    <mergeCell ref="M375:R375"/>
    <mergeCell ref="M386:R386"/>
    <mergeCell ref="M387:R387"/>
    <mergeCell ref="M388:R388"/>
    <mergeCell ref="M389:R389"/>
    <mergeCell ref="M390:R390"/>
    <mergeCell ref="M391:R391"/>
    <mergeCell ref="M392:R392"/>
    <mergeCell ref="M365:R365"/>
    <mergeCell ref="M366:R366"/>
    <mergeCell ref="M367:R367"/>
    <mergeCell ref="M368:R368"/>
    <mergeCell ref="M369:R369"/>
    <mergeCell ref="M370:R370"/>
    <mergeCell ref="M371:R371"/>
    <mergeCell ref="M372:R372"/>
    <mergeCell ref="M373:R373"/>
    <mergeCell ref="M356:R356"/>
    <mergeCell ref="M357:R357"/>
    <mergeCell ref="M358:R358"/>
    <mergeCell ref="M359:R359"/>
    <mergeCell ref="M360:R360"/>
    <mergeCell ref="M361:R361"/>
    <mergeCell ref="M362:R362"/>
    <mergeCell ref="M363:R363"/>
    <mergeCell ref="M364:R364"/>
    <mergeCell ref="M347:R347"/>
    <mergeCell ref="M348:R348"/>
    <mergeCell ref="M349:R349"/>
    <mergeCell ref="M350:R350"/>
    <mergeCell ref="M351:R351"/>
    <mergeCell ref="M352:R352"/>
    <mergeCell ref="M353:R353"/>
    <mergeCell ref="M354:R354"/>
    <mergeCell ref="M355:R355"/>
    <mergeCell ref="M338:R338"/>
    <mergeCell ref="M339:R339"/>
    <mergeCell ref="M340:R340"/>
    <mergeCell ref="M341:R341"/>
    <mergeCell ref="M342:R342"/>
    <mergeCell ref="M343:R343"/>
    <mergeCell ref="M344:R344"/>
    <mergeCell ref="M345:R345"/>
    <mergeCell ref="M346:R346"/>
    <mergeCell ref="M331:R331"/>
    <mergeCell ref="M332:R332"/>
    <mergeCell ref="M333:R333"/>
    <mergeCell ref="M334:R334"/>
    <mergeCell ref="M335:R335"/>
    <mergeCell ref="M336:R336"/>
    <mergeCell ref="M337:R337"/>
    <mergeCell ref="S311:T311"/>
    <mergeCell ref="S312:T312"/>
    <mergeCell ref="M324:R324"/>
    <mergeCell ref="M325:R325"/>
    <mergeCell ref="M326:R326"/>
    <mergeCell ref="M327:R327"/>
    <mergeCell ref="M328:R328"/>
    <mergeCell ref="M329:R329"/>
    <mergeCell ref="M330:R330"/>
    <mergeCell ref="S314:T314"/>
    <mergeCell ref="M314:R314"/>
    <mergeCell ref="M322:R322"/>
    <mergeCell ref="S329:T329"/>
    <mergeCell ref="S330:T330"/>
    <mergeCell ref="M315:R315"/>
    <mergeCell ref="M316:R316"/>
    <mergeCell ref="M317:R317"/>
    <mergeCell ref="M318:R318"/>
    <mergeCell ref="M319:R319"/>
    <mergeCell ref="M320:R320"/>
    <mergeCell ref="M321:R321"/>
    <mergeCell ref="S326:T326"/>
    <mergeCell ref="S327:T327"/>
    <mergeCell ref="S328:T328"/>
    <mergeCell ref="L248:M248"/>
    <mergeCell ref="L263:M263"/>
    <mergeCell ref="M323:R323"/>
    <mergeCell ref="S298:T298"/>
    <mergeCell ref="S299:T299"/>
    <mergeCell ref="S300:T300"/>
    <mergeCell ref="S301:T301"/>
    <mergeCell ref="S302:T302"/>
    <mergeCell ref="M305:R305"/>
    <mergeCell ref="M306:R306"/>
    <mergeCell ref="M307:R307"/>
    <mergeCell ref="M308:R308"/>
    <mergeCell ref="M309:R309"/>
    <mergeCell ref="M310:R310"/>
    <mergeCell ref="M311:R311"/>
    <mergeCell ref="M312:R312"/>
    <mergeCell ref="M313:R313"/>
    <mergeCell ref="M303:R303"/>
    <mergeCell ref="S306:T306"/>
    <mergeCell ref="S307:T307"/>
    <mergeCell ref="S308:T308"/>
    <mergeCell ref="S309:T309"/>
    <mergeCell ref="S310:T310"/>
    <mergeCell ref="P249:Q249"/>
    <mergeCell ref="S297:T297"/>
    <mergeCell ref="S292:T292"/>
    <mergeCell ref="S293:T293"/>
    <mergeCell ref="S294:T294"/>
    <mergeCell ref="S295:T295"/>
    <mergeCell ref="R264:T264"/>
    <mergeCell ref="P250:Q250"/>
    <mergeCell ref="P251:Q251"/>
    <mergeCell ref="P255:Q255"/>
    <mergeCell ref="P256:Q256"/>
    <mergeCell ref="R256:T256"/>
    <mergeCell ref="R257:T257"/>
    <mergeCell ref="R251:T251"/>
    <mergeCell ref="R252:T252"/>
    <mergeCell ref="R253:T253"/>
    <mergeCell ref="L250:M250"/>
    <mergeCell ref="L251:M251"/>
    <mergeCell ref="P247:Q247"/>
    <mergeCell ref="M296:R296"/>
    <mergeCell ref="S289:T289"/>
    <mergeCell ref="R254:T254"/>
    <mergeCell ref="R255:T255"/>
    <mergeCell ref="R247:T247"/>
    <mergeCell ref="R248:T248"/>
    <mergeCell ref="R249:T249"/>
    <mergeCell ref="R250:T250"/>
    <mergeCell ref="R263:T263"/>
    <mergeCell ref="M283:R283"/>
    <mergeCell ref="S270:T270"/>
    <mergeCell ref="M288:R288"/>
    <mergeCell ref="M289:R289"/>
    <mergeCell ref="P257:Q257"/>
    <mergeCell ref="P258:Q258"/>
    <mergeCell ref="P259:Q259"/>
    <mergeCell ref="P260:Q260"/>
    <mergeCell ref="R258:T258"/>
    <mergeCell ref="L261:M261"/>
    <mergeCell ref="L262:M262"/>
    <mergeCell ref="N257:O257"/>
    <mergeCell ref="N255:O255"/>
    <mergeCell ref="P248:Q248"/>
    <mergeCell ref="P246:Q246"/>
    <mergeCell ref="R236:T236"/>
    <mergeCell ref="R237:T237"/>
    <mergeCell ref="R239:T239"/>
    <mergeCell ref="R240:T240"/>
    <mergeCell ref="R241:T241"/>
    <mergeCell ref="R242:T242"/>
    <mergeCell ref="R243:T243"/>
    <mergeCell ref="N234:O234"/>
    <mergeCell ref="N235:O235"/>
    <mergeCell ref="N236:O236"/>
    <mergeCell ref="N237:O237"/>
    <mergeCell ref="N239:O239"/>
    <mergeCell ref="N240:O240"/>
    <mergeCell ref="N241:O241"/>
    <mergeCell ref="N242:O242"/>
    <mergeCell ref="P236:Q236"/>
    <mergeCell ref="P237:Q237"/>
    <mergeCell ref="P239:Q239"/>
    <mergeCell ref="P240:Q240"/>
    <mergeCell ref="P241:Q241"/>
    <mergeCell ref="P242:Q242"/>
    <mergeCell ref="N247:O247"/>
    <mergeCell ref="N248:O248"/>
    <mergeCell ref="N249:O249"/>
    <mergeCell ref="N250:O250"/>
    <mergeCell ref="L249:M249"/>
    <mergeCell ref="N263:O263"/>
    <mergeCell ref="P232:Q232"/>
    <mergeCell ref="P234:Q234"/>
    <mergeCell ref="L236:M236"/>
    <mergeCell ref="L237:M237"/>
    <mergeCell ref="L239:M239"/>
    <mergeCell ref="L240:M240"/>
    <mergeCell ref="L241:M241"/>
    <mergeCell ref="L242:M242"/>
    <mergeCell ref="L243:M243"/>
    <mergeCell ref="L247:M247"/>
    <mergeCell ref="L232:M232"/>
    <mergeCell ref="L234:M234"/>
    <mergeCell ref="N258:O258"/>
    <mergeCell ref="N259:O259"/>
    <mergeCell ref="N260:O260"/>
    <mergeCell ref="N261:O261"/>
    <mergeCell ref="N262:O262"/>
    <mergeCell ref="N232:O232"/>
    <mergeCell ref="L252:M252"/>
    <mergeCell ref="L253:M253"/>
    <mergeCell ref="L254:M254"/>
    <mergeCell ref="L255:M255"/>
    <mergeCell ref="L256:M256"/>
    <mergeCell ref="N251:O251"/>
    <mergeCell ref="N252:O252"/>
    <mergeCell ref="N253:O253"/>
    <mergeCell ref="N254:O254"/>
    <mergeCell ref="P252:Q252"/>
    <mergeCell ref="P253:Q253"/>
    <mergeCell ref="P254:Q254"/>
    <mergeCell ref="L235:M235"/>
    <mergeCell ref="W187:X187"/>
    <mergeCell ref="J198:Y198"/>
    <mergeCell ref="K182:M182"/>
    <mergeCell ref="N182:V182"/>
    <mergeCell ref="W182:Y182"/>
    <mergeCell ref="K183:M183"/>
    <mergeCell ref="N183:V183"/>
    <mergeCell ref="W183:Y183"/>
    <mergeCell ref="K184:M184"/>
    <mergeCell ref="N184:V184"/>
    <mergeCell ref="W184:Y184"/>
    <mergeCell ref="K185:M185"/>
    <mergeCell ref="N185:V185"/>
    <mergeCell ref="R234:T234"/>
    <mergeCell ref="P235:Q235"/>
    <mergeCell ref="R235:T235"/>
    <mergeCell ref="I219:M219"/>
    <mergeCell ref="I221:M221"/>
    <mergeCell ref="I223:M223"/>
    <mergeCell ref="N246:O246"/>
    <mergeCell ref="E15:H15"/>
    <mergeCell ref="E181:Y181"/>
    <mergeCell ref="I191:M191"/>
    <mergeCell ref="N186:V186"/>
    <mergeCell ref="E182:J182"/>
    <mergeCell ref="W185:X185"/>
    <mergeCell ref="W230:Y230"/>
    <mergeCell ref="I83:M83"/>
    <mergeCell ref="I165:M165"/>
    <mergeCell ref="I167:M167"/>
    <mergeCell ref="J206:Y206"/>
    <mergeCell ref="I207:M207"/>
    <mergeCell ref="I176:M176"/>
    <mergeCell ref="I178:M178"/>
    <mergeCell ref="I118:M118"/>
    <mergeCell ref="E230:K231"/>
    <mergeCell ref="L230:M231"/>
    <mergeCell ref="N230:O231"/>
    <mergeCell ref="P230:Q231"/>
    <mergeCell ref="R230:T231"/>
    <mergeCell ref="U230:V231"/>
    <mergeCell ref="C13:H13"/>
    <mergeCell ref="I71:Y71"/>
    <mergeCell ref="I63:M63"/>
    <mergeCell ref="I205:M205"/>
    <mergeCell ref="C202:H202"/>
    <mergeCell ref="I163:Y163"/>
    <mergeCell ref="O191:Q191"/>
    <mergeCell ref="I26:Y26"/>
    <mergeCell ref="C60:H60"/>
    <mergeCell ref="I73:Y73"/>
    <mergeCell ref="C109:H109"/>
    <mergeCell ref="I197:M197"/>
    <mergeCell ref="I20:M20"/>
    <mergeCell ref="C174:H174"/>
    <mergeCell ref="E185:J185"/>
    <mergeCell ref="E186:J186"/>
    <mergeCell ref="C150:H150"/>
    <mergeCell ref="J177:Y177"/>
    <mergeCell ref="J179:Y179"/>
    <mergeCell ref="I161:M161"/>
    <mergeCell ref="I79:Y79"/>
    <mergeCell ref="I81:Y81"/>
    <mergeCell ref="I69:M69"/>
    <mergeCell ref="I112:Y112"/>
    <mergeCell ref="R259:T259"/>
    <mergeCell ref="R260:T260"/>
    <mergeCell ref="L257:M257"/>
    <mergeCell ref="R261:T261"/>
    <mergeCell ref="R262:T262"/>
    <mergeCell ref="L258:M258"/>
    <mergeCell ref="L259:M259"/>
    <mergeCell ref="L260:M260"/>
    <mergeCell ref="I114:Y114"/>
    <mergeCell ref="I116:Y116"/>
    <mergeCell ref="I122:M122"/>
    <mergeCell ref="I124:M124"/>
    <mergeCell ref="I120:Y120"/>
    <mergeCell ref="I153:M153"/>
    <mergeCell ref="I155:Y155"/>
    <mergeCell ref="R232:T232"/>
    <mergeCell ref="E229:Y229"/>
    <mergeCell ref="W186:X186"/>
    <mergeCell ref="N187:V187"/>
    <mergeCell ref="E187:J187"/>
    <mergeCell ref="I193:M193"/>
    <mergeCell ref="E183:J183"/>
    <mergeCell ref="L246:M246"/>
    <mergeCell ref="R246:T246"/>
    <mergeCell ref="M282:R282"/>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I85:M85"/>
    <mergeCell ref="D111:Y111"/>
    <mergeCell ref="I157:Y157"/>
    <mergeCell ref="C3:Z3"/>
    <mergeCell ref="I32:Y32"/>
    <mergeCell ref="I34:M34"/>
    <mergeCell ref="I36:M36"/>
    <mergeCell ref="M302:R302"/>
    <mergeCell ref="P263:Q263"/>
    <mergeCell ref="S271:T271"/>
    <mergeCell ref="S278:T278"/>
    <mergeCell ref="S279:T279"/>
    <mergeCell ref="S280:T280"/>
    <mergeCell ref="S281:T281"/>
    <mergeCell ref="E269:K269"/>
    <mergeCell ref="S269:T269"/>
    <mergeCell ref="F270:K303"/>
    <mergeCell ref="E270:E303"/>
    <mergeCell ref="M270:R270"/>
    <mergeCell ref="L269:R269"/>
    <mergeCell ref="M271:R271"/>
    <mergeCell ref="M272:R272"/>
    <mergeCell ref="M273:R273"/>
    <mergeCell ref="M274:R274"/>
    <mergeCell ref="M275:R275"/>
    <mergeCell ref="M276:R276"/>
    <mergeCell ref="M277:R277"/>
    <mergeCell ref="M278:R278"/>
    <mergeCell ref="M279:R279"/>
    <mergeCell ref="M280:R280"/>
    <mergeCell ref="M281:R281"/>
    <mergeCell ref="L264:M264"/>
    <mergeCell ref="M290:R290"/>
    <mergeCell ref="M291:R291"/>
    <mergeCell ref="D448:D460"/>
    <mergeCell ref="M292:R292"/>
    <mergeCell ref="M293:R293"/>
    <mergeCell ref="M294:R294"/>
    <mergeCell ref="M295:R295"/>
    <mergeCell ref="S272:T272"/>
    <mergeCell ref="S273:T273"/>
    <mergeCell ref="S274:T274"/>
    <mergeCell ref="S275:T275"/>
    <mergeCell ref="S276:T276"/>
    <mergeCell ref="S277:T277"/>
    <mergeCell ref="M284:R284"/>
    <mergeCell ref="M285:R285"/>
    <mergeCell ref="M286:R286"/>
    <mergeCell ref="M287:R287"/>
    <mergeCell ref="F304:K304"/>
    <mergeCell ref="M297:R297"/>
    <mergeCell ref="M298:R298"/>
    <mergeCell ref="M299:R299"/>
    <mergeCell ref="M300:R300"/>
    <mergeCell ref="M301:R301"/>
  </mergeCells>
  <phoneticPr fontId="4"/>
  <conditionalFormatting sqref="I20:M20">
    <cfRule type="expression" dxfId="498" priority="499" stopIfTrue="1">
      <formula>$A20&lt;&gt;0</formula>
    </cfRule>
  </conditionalFormatting>
  <conditionalFormatting sqref="I22:Y22">
    <cfRule type="expression" dxfId="497" priority="498" stopIfTrue="1">
      <formula>$A22&lt;&gt;0</formula>
    </cfRule>
  </conditionalFormatting>
  <conditionalFormatting sqref="I24:Y24">
    <cfRule type="expression" dxfId="496" priority="497" stopIfTrue="1">
      <formula>$A24&lt;&gt;0</formula>
    </cfRule>
  </conditionalFormatting>
  <conditionalFormatting sqref="I26:Y26">
    <cfRule type="expression" dxfId="495" priority="496" stopIfTrue="1">
      <formula>$A26&lt;&gt;0</formula>
    </cfRule>
  </conditionalFormatting>
  <conditionalFormatting sqref="I28:Y28">
    <cfRule type="expression" dxfId="494" priority="495" stopIfTrue="1">
      <formula>$A28&lt;&gt;0</formula>
    </cfRule>
  </conditionalFormatting>
  <conditionalFormatting sqref="I30:Y30">
    <cfRule type="expression" dxfId="493" priority="494" stopIfTrue="1">
      <formula>$A30&lt;&gt;0</formula>
    </cfRule>
  </conditionalFormatting>
  <conditionalFormatting sqref="I32:Y32">
    <cfRule type="expression" dxfId="492" priority="493" stopIfTrue="1">
      <formula>$A32&lt;&gt;0</formula>
    </cfRule>
  </conditionalFormatting>
  <conditionalFormatting sqref="I34:M34">
    <cfRule type="expression" dxfId="491" priority="492" stopIfTrue="1">
      <formula>$A34&lt;&gt;0</formula>
    </cfRule>
  </conditionalFormatting>
  <conditionalFormatting sqref="I36:M36">
    <cfRule type="expression" dxfId="490" priority="491" stopIfTrue="1">
      <formula>$A36&lt;&gt;0</formula>
    </cfRule>
  </conditionalFormatting>
  <conditionalFormatting sqref="I38:Y38">
    <cfRule type="expression" dxfId="489" priority="490" stopIfTrue="1">
      <formula>$A38&lt;&gt;0</formula>
    </cfRule>
  </conditionalFormatting>
  <conditionalFormatting sqref="I40:M40">
    <cfRule type="expression" dxfId="488" priority="489" stopIfTrue="1">
      <formula>$A40&lt;&gt;0</formula>
    </cfRule>
  </conditionalFormatting>
  <conditionalFormatting sqref="I63:M63">
    <cfRule type="expression" dxfId="487" priority="488" stopIfTrue="1">
      <formula>$A63&lt;&gt;0</formula>
    </cfRule>
  </conditionalFormatting>
  <conditionalFormatting sqref="I69:M69">
    <cfRule type="expression" dxfId="486" priority="487" stopIfTrue="1">
      <formula>$A69&lt;&gt;0</formula>
    </cfRule>
  </conditionalFormatting>
  <conditionalFormatting sqref="I71:Y71">
    <cfRule type="expression" dxfId="485" priority="486" stopIfTrue="1">
      <formula>$A71&lt;&gt;0</formula>
    </cfRule>
  </conditionalFormatting>
  <conditionalFormatting sqref="I73:Y73">
    <cfRule type="expression" dxfId="484" priority="485" stopIfTrue="1">
      <formula>$A73&lt;&gt;0</formula>
    </cfRule>
  </conditionalFormatting>
  <conditionalFormatting sqref="I75:Y75">
    <cfRule type="expression" dxfId="483" priority="484" stopIfTrue="1">
      <formula>$A75&lt;&gt;0</formula>
    </cfRule>
  </conditionalFormatting>
  <conditionalFormatting sqref="I77:Y77">
    <cfRule type="expression" dxfId="482" priority="483" stopIfTrue="1">
      <formula>$A77&lt;&gt;0</formula>
    </cfRule>
  </conditionalFormatting>
  <conditionalFormatting sqref="I79:Y79">
    <cfRule type="expression" dxfId="481" priority="482" stopIfTrue="1">
      <formula>$A79&lt;&gt;0</formula>
    </cfRule>
  </conditionalFormatting>
  <conditionalFormatting sqref="I81:Y81">
    <cfRule type="expression" dxfId="480" priority="481" stopIfTrue="1">
      <formula>$A81&lt;&gt;0</formula>
    </cfRule>
  </conditionalFormatting>
  <conditionalFormatting sqref="I83:M83">
    <cfRule type="expression" dxfId="479" priority="480" stopIfTrue="1">
      <formula>$A83&lt;&gt;0</formula>
    </cfRule>
  </conditionalFormatting>
  <conditionalFormatting sqref="P83">
    <cfRule type="expression" dxfId="478" priority="479" stopIfTrue="1">
      <formula>$A84&lt;&gt;0</formula>
    </cfRule>
  </conditionalFormatting>
  <conditionalFormatting sqref="I85:M85">
    <cfRule type="expression" dxfId="477" priority="478" stopIfTrue="1">
      <formula>$A85&lt;&gt;0</formula>
    </cfRule>
  </conditionalFormatting>
  <conditionalFormatting sqref="I87:Y87">
    <cfRule type="expression" dxfId="476" priority="477" stopIfTrue="1">
      <formula>$A87&lt;&gt;0</formula>
    </cfRule>
  </conditionalFormatting>
  <conditionalFormatting sqref="I114:Y114">
    <cfRule type="expression" dxfId="475" priority="476" stopIfTrue="1">
      <formula>$A114&lt;&gt;0</formula>
    </cfRule>
  </conditionalFormatting>
  <conditionalFormatting sqref="I116:Y116">
    <cfRule type="expression" dxfId="474" priority="475" stopIfTrue="1">
      <formula>$A116&lt;&gt;0</formula>
    </cfRule>
  </conditionalFormatting>
  <conditionalFormatting sqref="I120:Y120">
    <cfRule type="expression" dxfId="473" priority="474" stopIfTrue="1">
      <formula>$A120&lt;&gt;0</formula>
    </cfRule>
  </conditionalFormatting>
  <conditionalFormatting sqref="I122:M122">
    <cfRule type="expression" dxfId="472" priority="473" stopIfTrue="1">
      <formula>$A122&lt;&gt;0</formula>
    </cfRule>
  </conditionalFormatting>
  <conditionalFormatting sqref="I124:M124">
    <cfRule type="expression" dxfId="471" priority="472" stopIfTrue="1">
      <formula>$A124&lt;&gt;0</formula>
    </cfRule>
  </conditionalFormatting>
  <conditionalFormatting sqref="I126:Y126">
    <cfRule type="expression" dxfId="470" priority="471" stopIfTrue="1">
      <formula>$A126&lt;&gt;0</formula>
    </cfRule>
  </conditionalFormatting>
  <conditionalFormatting sqref="I153:M153">
    <cfRule type="expression" dxfId="469" priority="470" stopIfTrue="1">
      <formula>$A153&lt;&gt;0</formula>
    </cfRule>
  </conditionalFormatting>
  <conditionalFormatting sqref="I155:Y155">
    <cfRule type="expression" dxfId="468" priority="469" stopIfTrue="1">
      <formula>$A155&lt;&gt;0</formula>
    </cfRule>
  </conditionalFormatting>
  <conditionalFormatting sqref="I157:Y157">
    <cfRule type="expression" dxfId="467" priority="468" stopIfTrue="1">
      <formula>$A157&lt;&gt;0</formula>
    </cfRule>
  </conditionalFormatting>
  <conditionalFormatting sqref="I159:M159">
    <cfRule type="expression" dxfId="466" priority="467" stopIfTrue="1">
      <formula>$A159&lt;&gt;0</formula>
    </cfRule>
  </conditionalFormatting>
  <conditionalFormatting sqref="I161:M161">
    <cfRule type="expression" dxfId="465" priority="466" stopIfTrue="1">
      <formula>$A161&lt;&gt;0</formula>
    </cfRule>
  </conditionalFormatting>
  <conditionalFormatting sqref="I163:Y163">
    <cfRule type="expression" dxfId="464" priority="465" stopIfTrue="1">
      <formula>$A163&lt;&gt;0</formula>
    </cfRule>
  </conditionalFormatting>
  <conditionalFormatting sqref="I165:M165">
    <cfRule type="expression" dxfId="463" priority="464" stopIfTrue="1">
      <formula>$A165&lt;&gt;0</formula>
    </cfRule>
  </conditionalFormatting>
  <conditionalFormatting sqref="I167:M167">
    <cfRule type="expression" dxfId="462" priority="463" stopIfTrue="1">
      <formula>$A167&lt;&gt;0</formula>
    </cfRule>
  </conditionalFormatting>
  <conditionalFormatting sqref="I169:Y169">
    <cfRule type="expression" dxfId="461" priority="462" stopIfTrue="1">
      <formula>$A169&lt;&gt;0</formula>
    </cfRule>
  </conditionalFormatting>
  <conditionalFormatting sqref="K183:M183">
    <cfRule type="expression" dxfId="460" priority="461" stopIfTrue="1">
      <formula>$A182&lt;&gt;0</formula>
    </cfRule>
  </conditionalFormatting>
  <conditionalFormatting sqref="K184:M184">
    <cfRule type="expression" dxfId="459" priority="460" stopIfTrue="1">
      <formula>$A182&lt;&gt;0</formula>
    </cfRule>
  </conditionalFormatting>
  <conditionalFormatting sqref="N184:V184">
    <cfRule type="expression" dxfId="458" priority="459" stopIfTrue="1">
      <formula>$A184&lt;&gt;0</formula>
    </cfRule>
  </conditionalFormatting>
  <conditionalFormatting sqref="K185:M185">
    <cfRule type="expression" dxfId="457" priority="458" stopIfTrue="1">
      <formula>$A182&lt;&gt;0</formula>
    </cfRule>
  </conditionalFormatting>
  <conditionalFormatting sqref="N185:V185">
    <cfRule type="expression" dxfId="456" priority="457" stopIfTrue="1">
      <formula>$A185&lt;&gt;0</formula>
    </cfRule>
  </conditionalFormatting>
  <conditionalFormatting sqref="K186:M187">
    <cfRule type="expression" dxfId="455" priority="456" stopIfTrue="1">
      <formula>$A182&lt;&gt;0</formula>
    </cfRule>
  </conditionalFormatting>
  <conditionalFormatting sqref="N186:V186">
    <cfRule type="expression" dxfId="454" priority="455" stopIfTrue="1">
      <formula>AND($A186&lt;&gt;0,TRIM($N186)="")</formula>
    </cfRule>
  </conditionalFormatting>
  <conditionalFormatting sqref="W186:X186">
    <cfRule type="expression" dxfId="453" priority="454" stopIfTrue="1">
      <formula>AND($A186&lt;&gt;0,TRIM($W186)="")</formula>
    </cfRule>
  </conditionalFormatting>
  <conditionalFormatting sqref="I189:M189">
    <cfRule type="expression" dxfId="452" priority="453" stopIfTrue="1">
      <formula>$A189&lt;&gt;0</formula>
    </cfRule>
  </conditionalFormatting>
  <conditionalFormatting sqref="I195:M195">
    <cfRule type="expression" dxfId="451" priority="452" stopIfTrue="1">
      <formula>$A195&lt;&gt;0</formula>
    </cfRule>
  </conditionalFormatting>
  <conditionalFormatting sqref="I205:M205">
    <cfRule type="expression" dxfId="450" priority="451" stopIfTrue="1">
      <formula>TRIM($I205)=""</formula>
    </cfRule>
  </conditionalFormatting>
  <conditionalFormatting sqref="P205">
    <cfRule type="expression" dxfId="449" priority="450" stopIfTrue="1">
      <formula>OR(NOT(ISNUMBER(VALUE($P205))), TRIM($P205)="", LEN($P205)&lt;&gt;6)</formula>
    </cfRule>
  </conditionalFormatting>
  <conditionalFormatting sqref="I207:M207">
    <cfRule type="expression" dxfId="448" priority="449" stopIfTrue="1">
      <formula>$A207&lt;&gt;0</formula>
    </cfRule>
  </conditionalFormatting>
  <conditionalFormatting sqref="I209:M209">
    <cfRule type="expression" dxfId="447" priority="448" stopIfTrue="1">
      <formula>$A209&lt;&gt;0</formula>
    </cfRule>
  </conditionalFormatting>
  <conditionalFormatting sqref="I211:M211">
    <cfRule type="expression" dxfId="446" priority="447" stopIfTrue="1">
      <formula>$A211&lt;&gt;0</formula>
    </cfRule>
  </conditionalFormatting>
  <conditionalFormatting sqref="I213:M213">
    <cfRule type="expression" dxfId="445" priority="446" stopIfTrue="1">
      <formula>$A213&lt;&gt;0</formula>
    </cfRule>
  </conditionalFormatting>
  <conditionalFormatting sqref="I215:M215">
    <cfRule type="expression" dxfId="444" priority="445" stopIfTrue="1">
      <formula>$A215&lt;&gt;0</formula>
    </cfRule>
  </conditionalFormatting>
  <conditionalFormatting sqref="I217:M217">
    <cfRule type="expression" dxfId="443" priority="444" stopIfTrue="1">
      <formula>$A217&lt;&gt;0</formula>
    </cfRule>
  </conditionalFormatting>
  <conditionalFormatting sqref="I219:M219">
    <cfRule type="expression" dxfId="442" priority="443" stopIfTrue="1">
      <formula>$A219&lt;&gt;0</formula>
    </cfRule>
  </conditionalFormatting>
  <conditionalFormatting sqref="I221:M221">
    <cfRule type="expression" dxfId="441" priority="442" stopIfTrue="1">
      <formula>$A221&lt;&gt;0</formula>
    </cfRule>
  </conditionalFormatting>
  <conditionalFormatting sqref="I223:M223">
    <cfRule type="expression" dxfId="440" priority="441" stopIfTrue="1">
      <formula>$A223&lt;&gt;0</formula>
    </cfRule>
  </conditionalFormatting>
  <conditionalFormatting sqref="I225:Y226">
    <cfRule type="expression" dxfId="439" priority="440" stopIfTrue="1">
      <formula>$A225&lt;&gt;0</formula>
    </cfRule>
  </conditionalFormatting>
  <conditionalFormatting sqref="L232:M232">
    <cfRule type="expression" dxfId="438" priority="439" stopIfTrue="1">
      <formula>希望&lt;&gt;0</formula>
    </cfRule>
  </conditionalFormatting>
  <conditionalFormatting sqref="N232:O232">
    <cfRule type="expression" dxfId="437" priority="438" stopIfTrue="1">
      <formula>AND($A232&lt;&gt;0, TRIM($N232)="")</formula>
    </cfRule>
  </conditionalFormatting>
  <conditionalFormatting sqref="P232:Q232">
    <cfRule type="expression" dxfId="436" priority="437" stopIfTrue="1">
      <formula>AND($A232&lt;&gt;0, TRIM($P232)="")</formula>
    </cfRule>
  </conditionalFormatting>
  <conditionalFormatting sqref="R232:T232">
    <cfRule type="expression" dxfId="435" priority="436" stopIfTrue="1">
      <formula>AND($A232&lt;&gt;0, TRIM($R232)="")</formula>
    </cfRule>
  </conditionalFormatting>
  <conditionalFormatting sqref="U232:V232">
    <cfRule type="expression" dxfId="434" priority="435" stopIfTrue="1">
      <formula>AND($A232&lt;&gt;0, AND($I63="する",TRIM($U232)=""))</formula>
    </cfRule>
  </conditionalFormatting>
  <conditionalFormatting sqref="W232">
    <cfRule type="expression" dxfId="433" priority="434" stopIfTrue="1">
      <formula>AND($A232&lt;&gt;0, TRIM($W232)="")</formula>
    </cfRule>
  </conditionalFormatting>
  <conditionalFormatting sqref="X232">
    <cfRule type="expression" dxfId="432" priority="433" stopIfTrue="1">
      <formula>AND($A232&lt;&gt;0, TRIM($X232)="")</formula>
    </cfRule>
  </conditionalFormatting>
  <conditionalFormatting sqref="Y232">
    <cfRule type="expression" dxfId="431" priority="432" stopIfTrue="1">
      <formula>AND($A232&lt;&gt;0, TRIM($Y232)="")</formula>
    </cfRule>
  </conditionalFormatting>
  <conditionalFormatting sqref="L233:M233">
    <cfRule type="expression" dxfId="430" priority="431" stopIfTrue="1">
      <formula>希望&lt;&gt;0</formula>
    </cfRule>
  </conditionalFormatting>
  <conditionalFormatting sqref="P233:Q233">
    <cfRule type="expression" dxfId="429" priority="430" stopIfTrue="1">
      <formula>AND($A233&lt;&gt;0, TRIM($P233)="")</formula>
    </cfRule>
  </conditionalFormatting>
  <conditionalFormatting sqref="R233:T233">
    <cfRule type="expression" dxfId="428" priority="429" stopIfTrue="1">
      <formula>AND($A233&lt;&gt;0, TRIM($R233)="")</formula>
    </cfRule>
  </conditionalFormatting>
  <conditionalFormatting sqref="W233">
    <cfRule type="expression" dxfId="427" priority="428" stopIfTrue="1">
      <formula>AND($A233&lt;&gt;0, TRIM($W233)="")</formula>
    </cfRule>
  </conditionalFormatting>
  <conditionalFormatting sqref="X233">
    <cfRule type="expression" dxfId="426" priority="427" stopIfTrue="1">
      <formula>AND($A233&lt;&gt;0, TRIM($X233)="")</formula>
    </cfRule>
  </conditionalFormatting>
  <conditionalFormatting sqref="Y233">
    <cfRule type="expression" dxfId="425" priority="426" stopIfTrue="1">
      <formula>AND($A233&lt;&gt;0, TRIM($Y233)="")</formula>
    </cfRule>
  </conditionalFormatting>
  <conditionalFormatting sqref="L234:M234">
    <cfRule type="expression" dxfId="424" priority="425" stopIfTrue="1">
      <formula>希望&lt;&gt;0</formula>
    </cfRule>
  </conditionalFormatting>
  <conditionalFormatting sqref="N234:O234">
    <cfRule type="expression" dxfId="423" priority="424" stopIfTrue="1">
      <formula>AND($A234&lt;&gt;0, TRIM($N234)="")</formula>
    </cfRule>
  </conditionalFormatting>
  <conditionalFormatting sqref="P234:Q234">
    <cfRule type="expression" dxfId="422" priority="423" stopIfTrue="1">
      <formula>AND($A234&lt;&gt;0, TRIM($P234)="")</formula>
    </cfRule>
  </conditionalFormatting>
  <conditionalFormatting sqref="R234:T234">
    <cfRule type="expression" dxfId="421" priority="422" stopIfTrue="1">
      <formula>AND($A234&lt;&gt;0, TRIM($R234)="")</formula>
    </cfRule>
  </conditionalFormatting>
  <conditionalFormatting sqref="U234:V234">
    <cfRule type="expression" dxfId="420" priority="421" stopIfTrue="1">
      <formula>AND($A234&lt;&gt;0, AND($I63="する",TRIM($U234)=""))</formula>
    </cfRule>
  </conditionalFormatting>
  <conditionalFormatting sqref="W234">
    <cfRule type="expression" dxfId="419" priority="420" stopIfTrue="1">
      <formula>AND($A234&lt;&gt;0, TRIM($W234)="")</formula>
    </cfRule>
  </conditionalFormatting>
  <conditionalFormatting sqref="X234">
    <cfRule type="expression" dxfId="418" priority="419" stopIfTrue="1">
      <formula>AND($A234&lt;&gt;0, TRIM($X234)="")</formula>
    </cfRule>
  </conditionalFormatting>
  <conditionalFormatting sqref="Y234">
    <cfRule type="expression" dxfId="417" priority="418" stopIfTrue="1">
      <formula>AND($A234&lt;&gt;0, TRIM($Y234)="")</formula>
    </cfRule>
  </conditionalFormatting>
  <conditionalFormatting sqref="L235:M235">
    <cfRule type="expression" dxfId="416" priority="417" stopIfTrue="1">
      <formula>希望&lt;&gt;0</formula>
    </cfRule>
  </conditionalFormatting>
  <conditionalFormatting sqref="N235:O235">
    <cfRule type="expression" dxfId="415" priority="416" stopIfTrue="1">
      <formula>AND($A235&lt;&gt;0, TRIM($N235)="")</formula>
    </cfRule>
  </conditionalFormatting>
  <conditionalFormatting sqref="P235:Q235">
    <cfRule type="expression" dxfId="414" priority="415" stopIfTrue="1">
      <formula>AND($A235&lt;&gt;0, TRIM($P235)="")</formula>
    </cfRule>
  </conditionalFormatting>
  <conditionalFormatting sqref="R235:T235">
    <cfRule type="expression" dxfId="413" priority="414" stopIfTrue="1">
      <formula>AND($A235&lt;&gt;0, TRIM($R235)="")</formula>
    </cfRule>
  </conditionalFormatting>
  <conditionalFormatting sqref="U235:V235">
    <cfRule type="expression" dxfId="412" priority="413" stopIfTrue="1">
      <formula>AND($A235&lt;&gt;0, AND($I63="する",TRIM($U235)=""))</formula>
    </cfRule>
  </conditionalFormatting>
  <conditionalFormatting sqref="W235">
    <cfRule type="expression" dxfId="411" priority="412" stopIfTrue="1">
      <formula>AND($A235&lt;&gt;0, TRIM($W235)="")</formula>
    </cfRule>
  </conditionalFormatting>
  <conditionalFormatting sqref="X235">
    <cfRule type="expression" dxfId="410" priority="411" stopIfTrue="1">
      <formula>AND($A235&lt;&gt;0, TRIM($X235)="")</formula>
    </cfRule>
  </conditionalFormatting>
  <conditionalFormatting sqref="Y235">
    <cfRule type="expression" dxfId="409" priority="410" stopIfTrue="1">
      <formula>AND($A235&lt;&gt;0, TRIM($Y235)="")</formula>
    </cfRule>
  </conditionalFormatting>
  <conditionalFormatting sqref="L236:M236">
    <cfRule type="expression" dxfId="408" priority="409" stopIfTrue="1">
      <formula>希望&lt;&gt;0</formula>
    </cfRule>
  </conditionalFormatting>
  <conditionalFormatting sqref="N236:O236">
    <cfRule type="expression" dxfId="407" priority="408" stopIfTrue="1">
      <formula>AND($A236&lt;&gt;0, TRIM($N236)="")</formula>
    </cfRule>
  </conditionalFormatting>
  <conditionalFormatting sqref="P236:Q236">
    <cfRule type="expression" dxfId="406" priority="407" stopIfTrue="1">
      <formula>AND($A236&lt;&gt;0, TRIM($P236)="")</formula>
    </cfRule>
  </conditionalFormatting>
  <conditionalFormatting sqref="R236:T236">
    <cfRule type="expression" dxfId="405" priority="406" stopIfTrue="1">
      <formula>AND($A236&lt;&gt;0, TRIM($R236)="")</formula>
    </cfRule>
  </conditionalFormatting>
  <conditionalFormatting sqref="U236:V236">
    <cfRule type="expression" dxfId="404" priority="405" stopIfTrue="1">
      <formula>AND($A236&lt;&gt;0, AND($I63="する",TRIM($U236)=""))</formula>
    </cfRule>
  </conditionalFormatting>
  <conditionalFormatting sqref="W236">
    <cfRule type="expression" dxfId="403" priority="404" stopIfTrue="1">
      <formula>AND($A236&lt;&gt;0, TRIM($W236)="")</formula>
    </cfRule>
  </conditionalFormatting>
  <conditionalFormatting sqref="X236">
    <cfRule type="expression" dxfId="402" priority="403" stopIfTrue="1">
      <formula>AND($A236&lt;&gt;0, TRIM($X236)="")</formula>
    </cfRule>
  </conditionalFormatting>
  <conditionalFormatting sqref="Y236">
    <cfRule type="expression" dxfId="401" priority="402" stopIfTrue="1">
      <formula>AND($A236&lt;&gt;0, TRIM($Y236)="")</formula>
    </cfRule>
  </conditionalFormatting>
  <conditionalFormatting sqref="L237:M237">
    <cfRule type="expression" dxfId="400" priority="401" stopIfTrue="1">
      <formula>希望&lt;&gt;0</formula>
    </cfRule>
  </conditionalFormatting>
  <conditionalFormatting sqref="N237:O237">
    <cfRule type="expression" dxfId="399" priority="400" stopIfTrue="1">
      <formula>AND($A237&lt;&gt;0, TRIM($N237)="")</formula>
    </cfRule>
  </conditionalFormatting>
  <conditionalFormatting sqref="P237:Q237">
    <cfRule type="expression" dxfId="398" priority="399" stopIfTrue="1">
      <formula>AND($A237&lt;&gt;0, TRIM($P237)="")</formula>
    </cfRule>
  </conditionalFormatting>
  <conditionalFormatting sqref="R237:T237">
    <cfRule type="expression" dxfId="397" priority="398" stopIfTrue="1">
      <formula>AND($A237&lt;&gt;0, TRIM($R237)="")</formula>
    </cfRule>
  </conditionalFormatting>
  <conditionalFormatting sqref="U237:V237">
    <cfRule type="expression" dxfId="396" priority="397" stopIfTrue="1">
      <formula>AND($A237&lt;&gt;0, AND($I63="する",TRIM($U237)=""))</formula>
    </cfRule>
  </conditionalFormatting>
  <conditionalFormatting sqref="W237">
    <cfRule type="expression" dxfId="395" priority="396" stopIfTrue="1">
      <formula>AND($A237&lt;&gt;0, TRIM($W237)="")</formula>
    </cfRule>
  </conditionalFormatting>
  <conditionalFormatting sqref="X237">
    <cfRule type="expression" dxfId="394" priority="395" stopIfTrue="1">
      <formula>AND($A237&lt;&gt;0, TRIM($X237)="")</formula>
    </cfRule>
  </conditionalFormatting>
  <conditionalFormatting sqref="Y237">
    <cfRule type="expression" dxfId="393" priority="394" stopIfTrue="1">
      <formula>AND($A237&lt;&gt;0, TRIM($Y237)="")</formula>
    </cfRule>
  </conditionalFormatting>
  <conditionalFormatting sqref="L238:M238">
    <cfRule type="expression" dxfId="392" priority="393" stopIfTrue="1">
      <formula>希望&lt;&gt;0</formula>
    </cfRule>
  </conditionalFormatting>
  <conditionalFormatting sqref="P238:Q238">
    <cfRule type="expression" dxfId="391" priority="392" stopIfTrue="1">
      <formula>AND($A238&lt;&gt;0, TRIM($P238)="")</formula>
    </cfRule>
  </conditionalFormatting>
  <conditionalFormatting sqref="R238:T238">
    <cfRule type="expression" dxfId="390" priority="391" stopIfTrue="1">
      <formula>AND($A238&lt;&gt;0, TRIM($R238)="")</formula>
    </cfRule>
  </conditionalFormatting>
  <conditionalFormatting sqref="W238">
    <cfRule type="expression" dxfId="389" priority="390" stopIfTrue="1">
      <formula>AND($A238&lt;&gt;0, TRIM($W238)="")</formula>
    </cfRule>
  </conditionalFormatting>
  <conditionalFormatting sqref="X238">
    <cfRule type="expression" dxfId="388" priority="389" stopIfTrue="1">
      <formula>AND($A238&lt;&gt;0, TRIM($X238)="")</formula>
    </cfRule>
  </conditionalFormatting>
  <conditionalFormatting sqref="Y238">
    <cfRule type="expression" dxfId="387" priority="388" stopIfTrue="1">
      <formula>AND($A238&lt;&gt;0, TRIM($Y238)="")</formula>
    </cfRule>
  </conditionalFormatting>
  <conditionalFormatting sqref="L239:M239">
    <cfRule type="expression" dxfId="386" priority="387" stopIfTrue="1">
      <formula>希望&lt;&gt;0</formula>
    </cfRule>
  </conditionalFormatting>
  <conditionalFormatting sqref="N239:O239">
    <cfRule type="expression" dxfId="385" priority="386" stopIfTrue="1">
      <formula>AND($A239&lt;&gt;0, TRIM($N239)="")</formula>
    </cfRule>
  </conditionalFormatting>
  <conditionalFormatting sqref="P239:Q239">
    <cfRule type="expression" dxfId="384" priority="385" stopIfTrue="1">
      <formula>AND($A239&lt;&gt;0, TRIM($P239)="")</formula>
    </cfRule>
  </conditionalFormatting>
  <conditionalFormatting sqref="R239:T239">
    <cfRule type="expression" dxfId="383" priority="384" stopIfTrue="1">
      <formula>AND($A239&lt;&gt;0, TRIM($R239)="")</formula>
    </cfRule>
  </conditionalFormatting>
  <conditionalFormatting sqref="U239:V239">
    <cfRule type="expression" dxfId="382" priority="383" stopIfTrue="1">
      <formula>AND($A239&lt;&gt;0, AND($I63="する",TRIM($U239)=""))</formula>
    </cfRule>
  </conditionalFormatting>
  <conditionalFormatting sqref="W239">
    <cfRule type="expression" dxfId="381" priority="382" stopIfTrue="1">
      <formula>AND($A239&lt;&gt;0, TRIM($W239)="")</formula>
    </cfRule>
  </conditionalFormatting>
  <conditionalFormatting sqref="X239">
    <cfRule type="expression" dxfId="380" priority="381" stopIfTrue="1">
      <formula>AND($A239&lt;&gt;0, TRIM($X239)="")</formula>
    </cfRule>
  </conditionalFormatting>
  <conditionalFormatting sqref="Y239">
    <cfRule type="expression" dxfId="379" priority="380" stopIfTrue="1">
      <formula>AND($A239&lt;&gt;0, TRIM($Y239)="")</formula>
    </cfRule>
  </conditionalFormatting>
  <conditionalFormatting sqref="L240:M240">
    <cfRule type="expression" dxfId="378" priority="379" stopIfTrue="1">
      <formula>希望&lt;&gt;0</formula>
    </cfRule>
  </conditionalFormatting>
  <conditionalFormatting sqref="N240:O240">
    <cfRule type="expression" dxfId="377" priority="378" stopIfTrue="1">
      <formula>AND($A240&lt;&gt;0, TRIM($N240)="")</formula>
    </cfRule>
  </conditionalFormatting>
  <conditionalFormatting sqref="P240:Q240">
    <cfRule type="expression" dxfId="376" priority="377" stopIfTrue="1">
      <formula>AND($A240&lt;&gt;0, TRIM($P240)="")</formula>
    </cfRule>
  </conditionalFormatting>
  <conditionalFormatting sqref="R240:T240">
    <cfRule type="expression" dxfId="375" priority="376" stopIfTrue="1">
      <formula>AND($A240&lt;&gt;0, TRIM($R240)="")</formula>
    </cfRule>
  </conditionalFormatting>
  <conditionalFormatting sqref="U240:V240">
    <cfRule type="expression" dxfId="374" priority="375" stopIfTrue="1">
      <formula>AND($A240&lt;&gt;0, AND($I63="する",TRIM($U240)=""))</formula>
    </cfRule>
  </conditionalFormatting>
  <conditionalFormatting sqref="W240">
    <cfRule type="expression" dxfId="373" priority="374" stopIfTrue="1">
      <formula>AND($A240&lt;&gt;0, TRIM($W240)="")</formula>
    </cfRule>
  </conditionalFormatting>
  <conditionalFormatting sqref="X240">
    <cfRule type="expression" dxfId="372" priority="373" stopIfTrue="1">
      <formula>AND($A240&lt;&gt;0, TRIM($X240)="")</formula>
    </cfRule>
  </conditionalFormatting>
  <conditionalFormatting sqref="Y240">
    <cfRule type="expression" dxfId="371" priority="372" stopIfTrue="1">
      <formula>AND($A240&lt;&gt;0, TRIM($Y240)="")</formula>
    </cfRule>
  </conditionalFormatting>
  <conditionalFormatting sqref="L241:M241">
    <cfRule type="expression" dxfId="370" priority="371" stopIfTrue="1">
      <formula>希望&lt;&gt;0</formula>
    </cfRule>
  </conditionalFormatting>
  <conditionalFormatting sqref="N241:O241">
    <cfRule type="expression" dxfId="369" priority="370" stopIfTrue="1">
      <formula>AND($A241&lt;&gt;0, TRIM($N241)="")</formula>
    </cfRule>
  </conditionalFormatting>
  <conditionalFormatting sqref="P241:Q241">
    <cfRule type="expression" dxfId="368" priority="369" stopIfTrue="1">
      <formula>AND($A241&lt;&gt;0, TRIM($P241)="")</formula>
    </cfRule>
  </conditionalFormatting>
  <conditionalFormatting sqref="R241:T241">
    <cfRule type="expression" dxfId="367" priority="368" stopIfTrue="1">
      <formula>AND($A241&lt;&gt;0, TRIM($R241)="")</formula>
    </cfRule>
  </conditionalFormatting>
  <conditionalFormatting sqref="U241:V241">
    <cfRule type="expression" dxfId="366" priority="367" stopIfTrue="1">
      <formula>AND($A241&lt;&gt;0, AND($I63="する",TRIM($U241)=""))</formula>
    </cfRule>
  </conditionalFormatting>
  <conditionalFormatting sqref="W241">
    <cfRule type="expression" dxfId="365" priority="366" stopIfTrue="1">
      <formula>AND($A241&lt;&gt;0, TRIM($W241)="")</formula>
    </cfRule>
  </conditionalFormatting>
  <conditionalFormatting sqref="X241">
    <cfRule type="expression" dxfId="364" priority="365" stopIfTrue="1">
      <formula>AND($A241&lt;&gt;0, TRIM($X241)="")</formula>
    </cfRule>
  </conditionalFormatting>
  <conditionalFormatting sqref="Y241">
    <cfRule type="expression" dxfId="363" priority="364" stopIfTrue="1">
      <formula>AND($A241&lt;&gt;0, TRIM($Y241)="")</formula>
    </cfRule>
  </conditionalFormatting>
  <conditionalFormatting sqref="L242:M242">
    <cfRule type="expression" dxfId="362" priority="363" stopIfTrue="1">
      <formula>希望&lt;&gt;0</formula>
    </cfRule>
  </conditionalFormatting>
  <conditionalFormatting sqref="N242:O242">
    <cfRule type="expression" dxfId="361" priority="362" stopIfTrue="1">
      <formula>AND($A242&lt;&gt;0, TRIM($N242)="")</formula>
    </cfRule>
  </conditionalFormatting>
  <conditionalFormatting sqref="P242:Q242">
    <cfRule type="expression" dxfId="360" priority="361" stopIfTrue="1">
      <formula>AND($A242&lt;&gt;0, TRIM($P242)="")</formula>
    </cfRule>
  </conditionalFormatting>
  <conditionalFormatting sqref="R242:T242">
    <cfRule type="expression" dxfId="359" priority="360" stopIfTrue="1">
      <formula>AND($A242&lt;&gt;0, TRIM($R242)="")</formula>
    </cfRule>
  </conditionalFormatting>
  <conditionalFormatting sqref="U242:V242">
    <cfRule type="expression" dxfId="358" priority="359" stopIfTrue="1">
      <formula>AND($A242&lt;&gt;0, AND($I63="する",TRIM($U242)=""))</formula>
    </cfRule>
  </conditionalFormatting>
  <conditionalFormatting sqref="W242">
    <cfRule type="expression" dxfId="357" priority="358" stopIfTrue="1">
      <formula>AND($A242&lt;&gt;0, TRIM($W242)="")</formula>
    </cfRule>
  </conditionalFormatting>
  <conditionalFormatting sqref="X242">
    <cfRule type="expression" dxfId="356" priority="357" stopIfTrue="1">
      <formula>AND($A242&lt;&gt;0, TRIM($X242)="")</formula>
    </cfRule>
  </conditionalFormatting>
  <conditionalFormatting sqref="Y242">
    <cfRule type="expression" dxfId="355" priority="356" stopIfTrue="1">
      <formula>AND($A242&lt;&gt;0, TRIM($Y242)="")</formula>
    </cfRule>
  </conditionalFormatting>
  <conditionalFormatting sqref="L243:M243">
    <cfRule type="expression" dxfId="354" priority="355" stopIfTrue="1">
      <formula>希望&lt;&gt;0</formula>
    </cfRule>
  </conditionalFormatting>
  <conditionalFormatting sqref="N243:O243">
    <cfRule type="expression" dxfId="353" priority="354" stopIfTrue="1">
      <formula>AND($A243&lt;&gt;0, TRIM($N243)="")</formula>
    </cfRule>
  </conditionalFormatting>
  <conditionalFormatting sqref="P243:Q243">
    <cfRule type="expression" dxfId="352" priority="353" stopIfTrue="1">
      <formula>AND($A243&lt;&gt;0, TRIM($P243)="")</formula>
    </cfRule>
  </conditionalFormatting>
  <conditionalFormatting sqref="R243:T243">
    <cfRule type="expression" dxfId="351" priority="352" stopIfTrue="1">
      <formula>AND($A243&lt;&gt;0, TRIM($R243)="")</formula>
    </cfRule>
  </conditionalFormatting>
  <conditionalFormatting sqref="U243:V243">
    <cfRule type="expression" dxfId="350" priority="351" stopIfTrue="1">
      <formula>AND($A243&lt;&gt;0, AND($I63="する",TRIM($U243)=""))</formula>
    </cfRule>
  </conditionalFormatting>
  <conditionalFormatting sqref="W243">
    <cfRule type="expression" dxfId="349" priority="350" stopIfTrue="1">
      <formula>AND($A243&lt;&gt;0, TRIM($W243)="")</formula>
    </cfRule>
  </conditionalFormatting>
  <conditionalFormatting sqref="X243">
    <cfRule type="expression" dxfId="348" priority="349" stopIfTrue="1">
      <formula>AND($A243&lt;&gt;0, TRIM($X243)="")</formula>
    </cfRule>
  </conditionalFormatting>
  <conditionalFormatting sqref="Y243">
    <cfRule type="expression" dxfId="347" priority="348" stopIfTrue="1">
      <formula>AND($A243&lt;&gt;0, TRIM($Y243)="")</formula>
    </cfRule>
  </conditionalFormatting>
  <conditionalFormatting sqref="L244:M244">
    <cfRule type="expression" dxfId="346" priority="347" stopIfTrue="1">
      <formula>希望&lt;&gt;0</formula>
    </cfRule>
  </conditionalFormatting>
  <conditionalFormatting sqref="N244:O244">
    <cfRule type="expression" dxfId="345" priority="346" stopIfTrue="1">
      <formula>AND($A244&lt;&gt;0, TRIM($N244)="")</formula>
    </cfRule>
  </conditionalFormatting>
  <conditionalFormatting sqref="P244:Q244">
    <cfRule type="expression" dxfId="344" priority="345" stopIfTrue="1">
      <formula>AND($A244&lt;&gt;0, TRIM($P244)="")</formula>
    </cfRule>
  </conditionalFormatting>
  <conditionalFormatting sqref="R244:T244">
    <cfRule type="expression" dxfId="343" priority="344" stopIfTrue="1">
      <formula>AND($A244&lt;&gt;0, TRIM($R244)="")</formula>
    </cfRule>
  </conditionalFormatting>
  <conditionalFormatting sqref="U244:V244">
    <cfRule type="expression" dxfId="342" priority="343" stopIfTrue="1">
      <formula>AND($A244&lt;&gt;0, AND($I63="する",TRIM($U244)=""))</formula>
    </cfRule>
  </conditionalFormatting>
  <conditionalFormatting sqref="W244">
    <cfRule type="expression" dxfId="341" priority="342" stopIfTrue="1">
      <formula>AND($A244&lt;&gt;0, TRIM($W244)="")</formula>
    </cfRule>
  </conditionalFormatting>
  <conditionalFormatting sqref="X244">
    <cfRule type="expression" dxfId="340" priority="341" stopIfTrue="1">
      <formula>AND($A244&lt;&gt;0, TRIM($X244)="")</formula>
    </cfRule>
  </conditionalFormatting>
  <conditionalFormatting sqref="Y244">
    <cfRule type="expression" dxfId="339" priority="340" stopIfTrue="1">
      <formula>AND($A244&lt;&gt;0, TRIM($Y244)="")</formula>
    </cfRule>
  </conditionalFormatting>
  <conditionalFormatting sqref="L245:M245">
    <cfRule type="expression" dxfId="338" priority="339" stopIfTrue="1">
      <formula>希望&lt;&gt;0</formula>
    </cfRule>
  </conditionalFormatting>
  <conditionalFormatting sqref="P245:Q245">
    <cfRule type="expression" dxfId="337" priority="338" stopIfTrue="1">
      <formula>AND($A245&lt;&gt;0, TRIM($P245)="")</formula>
    </cfRule>
  </conditionalFormatting>
  <conditionalFormatting sqref="R245:T245">
    <cfRule type="expression" dxfId="336" priority="337" stopIfTrue="1">
      <formula>AND($A245&lt;&gt;0, TRIM($R245)="")</formula>
    </cfRule>
  </conditionalFormatting>
  <conditionalFormatting sqref="W245">
    <cfRule type="expression" dxfId="335" priority="336" stopIfTrue="1">
      <formula>AND($A245&lt;&gt;0, TRIM($W245)="")</formula>
    </cfRule>
  </conditionalFormatting>
  <conditionalFormatting sqref="X245">
    <cfRule type="expression" dxfId="334" priority="335" stopIfTrue="1">
      <formula>AND($A245&lt;&gt;0, TRIM($X245)="")</formula>
    </cfRule>
  </conditionalFormatting>
  <conditionalFormatting sqref="Y245">
    <cfRule type="expression" dxfId="333" priority="334" stopIfTrue="1">
      <formula>AND($A245&lt;&gt;0, TRIM($Y245)="")</formula>
    </cfRule>
  </conditionalFormatting>
  <conditionalFormatting sqref="L246:M246">
    <cfRule type="expression" dxfId="332" priority="333" stopIfTrue="1">
      <formula>希望&lt;&gt;0</formula>
    </cfRule>
  </conditionalFormatting>
  <conditionalFormatting sqref="N246:O246">
    <cfRule type="expression" dxfId="331" priority="332" stopIfTrue="1">
      <formula>AND($A246&lt;&gt;0, TRIM($N246)="")</formula>
    </cfRule>
  </conditionalFormatting>
  <conditionalFormatting sqref="P246:Q246">
    <cfRule type="expression" dxfId="330" priority="331" stopIfTrue="1">
      <formula>AND($A246&lt;&gt;0, TRIM($P246)="")</formula>
    </cfRule>
  </conditionalFormatting>
  <conditionalFormatting sqref="R246:T246">
    <cfRule type="expression" dxfId="329" priority="330" stopIfTrue="1">
      <formula>AND($A246&lt;&gt;0, TRIM($R246)="")</formula>
    </cfRule>
  </conditionalFormatting>
  <conditionalFormatting sqref="U246:V246">
    <cfRule type="expression" dxfId="328" priority="329" stopIfTrue="1">
      <formula>AND($A246&lt;&gt;0, AND($I63="する",TRIM($U246)=""))</formula>
    </cfRule>
  </conditionalFormatting>
  <conditionalFormatting sqref="W246">
    <cfRule type="expression" dxfId="327" priority="328" stopIfTrue="1">
      <formula>AND($A246&lt;&gt;0, TRIM($W246)="")</formula>
    </cfRule>
  </conditionalFormatting>
  <conditionalFormatting sqref="X246">
    <cfRule type="expression" dxfId="326" priority="327" stopIfTrue="1">
      <formula>AND($A246&lt;&gt;0, TRIM($X246)="")</formula>
    </cfRule>
  </conditionalFormatting>
  <conditionalFormatting sqref="Y246">
    <cfRule type="expression" dxfId="325" priority="326" stopIfTrue="1">
      <formula>AND($A246&lt;&gt;0, TRIM($Y246)="")</formula>
    </cfRule>
  </conditionalFormatting>
  <conditionalFormatting sqref="L247:M247">
    <cfRule type="expression" dxfId="324" priority="325" stopIfTrue="1">
      <formula>希望&lt;&gt;0</formula>
    </cfRule>
  </conditionalFormatting>
  <conditionalFormatting sqref="N247:O247">
    <cfRule type="expression" dxfId="323" priority="324" stopIfTrue="1">
      <formula>AND($A247&lt;&gt;0, TRIM($N247)="")</formula>
    </cfRule>
  </conditionalFormatting>
  <conditionalFormatting sqref="P247:Q247">
    <cfRule type="expression" dxfId="322" priority="323" stopIfTrue="1">
      <formula>AND($A247&lt;&gt;0, TRIM($P247)="")</formula>
    </cfRule>
  </conditionalFormatting>
  <conditionalFormatting sqref="R247:T247">
    <cfRule type="expression" dxfId="321" priority="322" stopIfTrue="1">
      <formula>AND($A247&lt;&gt;0, TRIM($R247)="")</formula>
    </cfRule>
  </conditionalFormatting>
  <conditionalFormatting sqref="U247:V247">
    <cfRule type="expression" dxfId="320" priority="321" stopIfTrue="1">
      <formula>AND($A247&lt;&gt;0, AND($I63="する",TRIM($U247)=""))</formula>
    </cfRule>
  </conditionalFormatting>
  <conditionalFormatting sqref="W247">
    <cfRule type="expression" dxfId="319" priority="320" stopIfTrue="1">
      <formula>AND($A247&lt;&gt;0, TRIM($W247)="")</formula>
    </cfRule>
  </conditionalFormatting>
  <conditionalFormatting sqref="X247">
    <cfRule type="expression" dxfId="318" priority="319" stopIfTrue="1">
      <formula>AND($A247&lt;&gt;0, TRIM($X247)="")</formula>
    </cfRule>
  </conditionalFormatting>
  <conditionalFormatting sqref="Y247">
    <cfRule type="expression" dxfId="317" priority="318" stopIfTrue="1">
      <formula>AND($A247&lt;&gt;0, TRIM($Y247)="")</formula>
    </cfRule>
  </conditionalFormatting>
  <conditionalFormatting sqref="L248:M248">
    <cfRule type="expression" dxfId="316" priority="317" stopIfTrue="1">
      <formula>希望&lt;&gt;0</formula>
    </cfRule>
  </conditionalFormatting>
  <conditionalFormatting sqref="N248:O248">
    <cfRule type="expression" dxfId="315" priority="316" stopIfTrue="1">
      <formula>AND($A248&lt;&gt;0, TRIM($N248)="")</formula>
    </cfRule>
  </conditionalFormatting>
  <conditionalFormatting sqref="P248:Q248">
    <cfRule type="expression" dxfId="314" priority="315" stopIfTrue="1">
      <formula>AND($A248&lt;&gt;0, TRIM($P248)="")</formula>
    </cfRule>
  </conditionalFormatting>
  <conditionalFormatting sqref="R248:T248">
    <cfRule type="expression" dxfId="313" priority="314" stopIfTrue="1">
      <formula>AND($A248&lt;&gt;0, TRIM($R248)="")</formula>
    </cfRule>
  </conditionalFormatting>
  <conditionalFormatting sqref="U248:V248">
    <cfRule type="expression" dxfId="312" priority="313" stopIfTrue="1">
      <formula>AND($A248&lt;&gt;0, AND($I63="する",TRIM($U248)=""))</formula>
    </cfRule>
  </conditionalFormatting>
  <conditionalFormatting sqref="W248">
    <cfRule type="expression" dxfId="311" priority="312" stopIfTrue="1">
      <formula>AND($A248&lt;&gt;0, TRIM($W248)="")</formula>
    </cfRule>
  </conditionalFormatting>
  <conditionalFormatting sqref="X248">
    <cfRule type="expression" dxfId="310" priority="311" stopIfTrue="1">
      <formula>AND($A248&lt;&gt;0, TRIM($X248)="")</formula>
    </cfRule>
  </conditionalFormatting>
  <conditionalFormatting sqref="Y248">
    <cfRule type="expression" dxfId="309" priority="310" stopIfTrue="1">
      <formula>AND($A248&lt;&gt;0, TRIM($Y248)="")</formula>
    </cfRule>
  </conditionalFormatting>
  <conditionalFormatting sqref="L249:M249">
    <cfRule type="expression" dxfId="308" priority="309" stopIfTrue="1">
      <formula>希望&lt;&gt;0</formula>
    </cfRule>
  </conditionalFormatting>
  <conditionalFormatting sqref="N249:O249">
    <cfRule type="expression" dxfId="307" priority="308" stopIfTrue="1">
      <formula>AND($A249&lt;&gt;0, TRIM($N249)="")</formula>
    </cfRule>
  </conditionalFormatting>
  <conditionalFormatting sqref="P249:Q249">
    <cfRule type="expression" dxfId="306" priority="307" stopIfTrue="1">
      <formula>AND($A249&lt;&gt;0, TRIM($P249)="")</formula>
    </cfRule>
  </conditionalFormatting>
  <conditionalFormatting sqref="R249:T249">
    <cfRule type="expression" dxfId="305" priority="306" stopIfTrue="1">
      <formula>AND($A249&lt;&gt;0, TRIM($R249)="")</formula>
    </cfRule>
  </conditionalFormatting>
  <conditionalFormatting sqref="U249:V249">
    <cfRule type="expression" dxfId="304" priority="305" stopIfTrue="1">
      <formula>AND($A249&lt;&gt;0, AND($I63="する",TRIM($U249)=""))</formula>
    </cfRule>
  </conditionalFormatting>
  <conditionalFormatting sqref="W249">
    <cfRule type="expression" dxfId="303" priority="304" stopIfTrue="1">
      <formula>AND($A249&lt;&gt;0, TRIM($W249)="")</formula>
    </cfRule>
  </conditionalFormatting>
  <conditionalFormatting sqref="X249">
    <cfRule type="expression" dxfId="302" priority="303" stopIfTrue="1">
      <formula>AND($A249&lt;&gt;0, TRIM($X249)="")</formula>
    </cfRule>
  </conditionalFormatting>
  <conditionalFormatting sqref="Y249">
    <cfRule type="expression" dxfId="301" priority="302" stopIfTrue="1">
      <formula>AND($A249&lt;&gt;0, TRIM($Y249)="")</formula>
    </cfRule>
  </conditionalFormatting>
  <conditionalFormatting sqref="L250:M250">
    <cfRule type="expression" dxfId="300" priority="301" stopIfTrue="1">
      <formula>希望&lt;&gt;0</formula>
    </cfRule>
  </conditionalFormatting>
  <conditionalFormatting sqref="N250:O250">
    <cfRule type="expression" dxfId="299" priority="300" stopIfTrue="1">
      <formula>AND($A250&lt;&gt;0, TRIM($N250)="")</formula>
    </cfRule>
  </conditionalFormatting>
  <conditionalFormatting sqref="P250:Q250">
    <cfRule type="expression" dxfId="298" priority="299" stopIfTrue="1">
      <formula>AND($A250&lt;&gt;0, TRIM($P250)="")</formula>
    </cfRule>
  </conditionalFormatting>
  <conditionalFormatting sqref="R250:T250">
    <cfRule type="expression" dxfId="297" priority="298" stopIfTrue="1">
      <formula>AND($A250&lt;&gt;0, TRIM($R250)="")</formula>
    </cfRule>
  </conditionalFormatting>
  <conditionalFormatting sqref="U250:V250">
    <cfRule type="expression" dxfId="296" priority="297" stopIfTrue="1">
      <formula>AND($A250&lt;&gt;0, AND($I63="する",TRIM($U250)=""))</formula>
    </cfRule>
  </conditionalFormatting>
  <conditionalFormatting sqref="W250">
    <cfRule type="expression" dxfId="295" priority="296" stopIfTrue="1">
      <formula>AND($A250&lt;&gt;0, TRIM($W250)="")</formula>
    </cfRule>
  </conditionalFormatting>
  <conditionalFormatting sqref="X250">
    <cfRule type="expression" dxfId="294" priority="295" stopIfTrue="1">
      <formula>AND($A250&lt;&gt;0, TRIM($X250)="")</formula>
    </cfRule>
  </conditionalFormatting>
  <conditionalFormatting sqref="Y250">
    <cfRule type="expression" dxfId="293" priority="294" stopIfTrue="1">
      <formula>AND($A250&lt;&gt;0, TRIM($Y250)="")</formula>
    </cfRule>
  </conditionalFormatting>
  <conditionalFormatting sqref="L251:M251">
    <cfRule type="expression" dxfId="292" priority="293" stopIfTrue="1">
      <formula>希望&lt;&gt;0</formula>
    </cfRule>
  </conditionalFormatting>
  <conditionalFormatting sqref="N251:O251">
    <cfRule type="expression" dxfId="291" priority="292" stopIfTrue="1">
      <formula>AND($A251&lt;&gt;0, TRIM($N251)="")</formula>
    </cfRule>
  </conditionalFormatting>
  <conditionalFormatting sqref="P251:Q251">
    <cfRule type="expression" dxfId="290" priority="291" stopIfTrue="1">
      <formula>AND($A251&lt;&gt;0, TRIM($P251)="")</formula>
    </cfRule>
  </conditionalFormatting>
  <conditionalFormatting sqref="R251:T251">
    <cfRule type="expression" dxfId="289" priority="290" stopIfTrue="1">
      <formula>AND($A251&lt;&gt;0, TRIM($R251)="")</formula>
    </cfRule>
  </conditionalFormatting>
  <conditionalFormatting sqref="U251:V251">
    <cfRule type="expression" dxfId="288" priority="289" stopIfTrue="1">
      <formula>AND($A251&lt;&gt;0, AND($I63="する",TRIM($U251)=""))</formula>
    </cfRule>
  </conditionalFormatting>
  <conditionalFormatting sqref="W251">
    <cfRule type="expression" dxfId="287" priority="288" stopIfTrue="1">
      <formula>AND($A251&lt;&gt;0, TRIM($W251)="")</formula>
    </cfRule>
  </conditionalFormatting>
  <conditionalFormatting sqref="X251">
    <cfRule type="expression" dxfId="286" priority="287" stopIfTrue="1">
      <formula>AND($A251&lt;&gt;0, TRIM($X251)="")</formula>
    </cfRule>
  </conditionalFormatting>
  <conditionalFormatting sqref="Y251">
    <cfRule type="expression" dxfId="285" priority="286" stopIfTrue="1">
      <formula>AND($A251&lt;&gt;0, TRIM($Y251)="")</formula>
    </cfRule>
  </conditionalFormatting>
  <conditionalFormatting sqref="L252:M252">
    <cfRule type="expression" dxfId="284" priority="285" stopIfTrue="1">
      <formula>希望&lt;&gt;0</formula>
    </cfRule>
  </conditionalFormatting>
  <conditionalFormatting sqref="N252:O252">
    <cfRule type="expression" dxfId="283" priority="284" stopIfTrue="1">
      <formula>AND($A252&lt;&gt;0, TRIM($N252)="")</formula>
    </cfRule>
  </conditionalFormatting>
  <conditionalFormatting sqref="P252:Q252">
    <cfRule type="expression" dxfId="282" priority="283" stopIfTrue="1">
      <formula>AND($A252&lt;&gt;0, TRIM($P252)="")</formula>
    </cfRule>
  </conditionalFormatting>
  <conditionalFormatting sqref="R252:T252">
    <cfRule type="expression" dxfId="281" priority="282" stopIfTrue="1">
      <formula>AND($A252&lt;&gt;0, TRIM($R252)="")</formula>
    </cfRule>
  </conditionalFormatting>
  <conditionalFormatting sqref="U252:V252">
    <cfRule type="expression" dxfId="280" priority="281" stopIfTrue="1">
      <formula>AND($A252&lt;&gt;0, AND($I63="する",TRIM($U252)=""))</formula>
    </cfRule>
  </conditionalFormatting>
  <conditionalFormatting sqref="W252">
    <cfRule type="expression" dxfId="279" priority="280" stopIfTrue="1">
      <formula>AND($A252&lt;&gt;0, TRIM($W252)="")</formula>
    </cfRule>
  </conditionalFormatting>
  <conditionalFormatting sqref="X252">
    <cfRule type="expression" dxfId="278" priority="279" stopIfTrue="1">
      <formula>AND($A252&lt;&gt;0, TRIM($X252)="")</formula>
    </cfRule>
  </conditionalFormatting>
  <conditionalFormatting sqref="Y252">
    <cfRule type="expression" dxfId="277" priority="278" stopIfTrue="1">
      <formula>AND($A252&lt;&gt;0, TRIM($Y252)="")</formula>
    </cfRule>
  </conditionalFormatting>
  <conditionalFormatting sqref="L253:M253">
    <cfRule type="expression" dxfId="276" priority="277" stopIfTrue="1">
      <formula>希望&lt;&gt;0</formula>
    </cfRule>
  </conditionalFormatting>
  <conditionalFormatting sqref="N253:O253">
    <cfRule type="expression" dxfId="275" priority="276" stopIfTrue="1">
      <formula>AND($A253&lt;&gt;0, TRIM($N253)="")</formula>
    </cfRule>
  </conditionalFormatting>
  <conditionalFormatting sqref="P253:Q253">
    <cfRule type="expression" dxfId="274" priority="275" stopIfTrue="1">
      <formula>AND($A253&lt;&gt;0, TRIM($P253)="")</formula>
    </cfRule>
  </conditionalFormatting>
  <conditionalFormatting sqref="R253:T253">
    <cfRule type="expression" dxfId="273" priority="274" stopIfTrue="1">
      <formula>AND($A253&lt;&gt;0, TRIM($R253)="")</formula>
    </cfRule>
  </conditionalFormatting>
  <conditionalFormatting sqref="U253:V253">
    <cfRule type="expression" dxfId="272" priority="273" stopIfTrue="1">
      <formula>AND($A253&lt;&gt;0, AND($I63="する",TRIM($U253)=""))</formula>
    </cfRule>
  </conditionalFormatting>
  <conditionalFormatting sqref="W253">
    <cfRule type="expression" dxfId="271" priority="272" stopIfTrue="1">
      <formula>AND($A253&lt;&gt;0, TRIM($W253)="")</formula>
    </cfRule>
  </conditionalFormatting>
  <conditionalFormatting sqref="X253">
    <cfRule type="expression" dxfId="270" priority="271" stopIfTrue="1">
      <formula>AND($A253&lt;&gt;0, TRIM($X253)="")</formula>
    </cfRule>
  </conditionalFormatting>
  <conditionalFormatting sqref="Y253">
    <cfRule type="expression" dxfId="269" priority="270" stopIfTrue="1">
      <formula>AND($A253&lt;&gt;0, TRIM($Y253)="")</formula>
    </cfRule>
  </conditionalFormatting>
  <conditionalFormatting sqref="L254:M254">
    <cfRule type="expression" dxfId="268" priority="269" stopIfTrue="1">
      <formula>希望&lt;&gt;0</formula>
    </cfRule>
  </conditionalFormatting>
  <conditionalFormatting sqref="N254:O254">
    <cfRule type="expression" dxfId="267" priority="268" stopIfTrue="1">
      <formula>AND($A254&lt;&gt;0, TRIM($N254)="")</formula>
    </cfRule>
  </conditionalFormatting>
  <conditionalFormatting sqref="P254:Q254">
    <cfRule type="expression" dxfId="266" priority="267" stopIfTrue="1">
      <formula>AND($A254&lt;&gt;0, TRIM($P254)="")</formula>
    </cfRule>
  </conditionalFormatting>
  <conditionalFormatting sqref="R254:T254">
    <cfRule type="expression" dxfId="265" priority="266" stopIfTrue="1">
      <formula>AND($A254&lt;&gt;0, TRIM($R254)="")</formula>
    </cfRule>
  </conditionalFormatting>
  <conditionalFormatting sqref="U254:V254">
    <cfRule type="expression" dxfId="264" priority="265" stopIfTrue="1">
      <formula>AND($A254&lt;&gt;0, AND($I63="する",TRIM($U254)=""))</formula>
    </cfRule>
  </conditionalFormatting>
  <conditionalFormatting sqref="W254">
    <cfRule type="expression" dxfId="263" priority="264" stopIfTrue="1">
      <formula>AND($A254&lt;&gt;0, TRIM($W254)="")</formula>
    </cfRule>
  </conditionalFormatting>
  <conditionalFormatting sqref="X254">
    <cfRule type="expression" dxfId="262" priority="263" stopIfTrue="1">
      <formula>AND($A254&lt;&gt;0, TRIM($X254)="")</formula>
    </cfRule>
  </conditionalFormatting>
  <conditionalFormatting sqref="Y254">
    <cfRule type="expression" dxfId="261" priority="262" stopIfTrue="1">
      <formula>AND($A254&lt;&gt;0, TRIM($Y254)="")</formula>
    </cfRule>
  </conditionalFormatting>
  <conditionalFormatting sqref="L255:M255">
    <cfRule type="expression" dxfId="260" priority="261" stopIfTrue="1">
      <formula>希望&lt;&gt;0</formula>
    </cfRule>
  </conditionalFormatting>
  <conditionalFormatting sqref="N255:O255">
    <cfRule type="expression" dxfId="259" priority="260" stopIfTrue="1">
      <formula>AND($A255&lt;&gt;0, TRIM($N255)="")</formula>
    </cfRule>
  </conditionalFormatting>
  <conditionalFormatting sqref="P255:Q255">
    <cfRule type="expression" dxfId="258" priority="259" stopIfTrue="1">
      <formula>AND($A255&lt;&gt;0, TRIM($P255)="")</formula>
    </cfRule>
  </conditionalFormatting>
  <conditionalFormatting sqref="R255:T255">
    <cfRule type="expression" dxfId="257" priority="258" stopIfTrue="1">
      <formula>AND($A255&lt;&gt;0, TRIM($R255)="")</formula>
    </cfRule>
  </conditionalFormatting>
  <conditionalFormatting sqref="U255:V255">
    <cfRule type="expression" dxfId="256" priority="257" stopIfTrue="1">
      <formula>AND($A255&lt;&gt;0, AND($I63="する",TRIM($U255)=""))</formula>
    </cfRule>
  </conditionalFormatting>
  <conditionalFormatting sqref="W255">
    <cfRule type="expression" dxfId="255" priority="256" stopIfTrue="1">
      <formula>AND($A255&lt;&gt;0, TRIM($W255)="")</formula>
    </cfRule>
  </conditionalFormatting>
  <conditionalFormatting sqref="X255">
    <cfRule type="expression" dxfId="254" priority="255" stopIfTrue="1">
      <formula>AND($A255&lt;&gt;0, TRIM($X255)="")</formula>
    </cfRule>
  </conditionalFormatting>
  <conditionalFormatting sqref="Y255">
    <cfRule type="expression" dxfId="253" priority="254" stopIfTrue="1">
      <formula>AND($A255&lt;&gt;0, TRIM($Y255)="")</formula>
    </cfRule>
  </conditionalFormatting>
  <conditionalFormatting sqref="L256:M256">
    <cfRule type="expression" dxfId="252" priority="253" stopIfTrue="1">
      <formula>希望&lt;&gt;0</formula>
    </cfRule>
  </conditionalFormatting>
  <conditionalFormatting sqref="N256:O256">
    <cfRule type="expression" dxfId="251" priority="252" stopIfTrue="1">
      <formula>AND($A256&lt;&gt;0, TRIM($N256)="")</formula>
    </cfRule>
  </conditionalFormatting>
  <conditionalFormatting sqref="P256:Q256">
    <cfRule type="expression" dxfId="250" priority="251" stopIfTrue="1">
      <formula>AND($A256&lt;&gt;0, TRIM($P256)="")</formula>
    </cfRule>
  </conditionalFormatting>
  <conditionalFormatting sqref="R256:T256">
    <cfRule type="expression" dxfId="249" priority="250" stopIfTrue="1">
      <formula>AND($A256&lt;&gt;0, TRIM($R256)="")</formula>
    </cfRule>
  </conditionalFormatting>
  <conditionalFormatting sqref="U256:V256">
    <cfRule type="expression" dxfId="248" priority="249" stopIfTrue="1">
      <formula>AND($A256&lt;&gt;0, AND($I63="する",TRIM($U256)=""))</formula>
    </cfRule>
  </conditionalFormatting>
  <conditionalFormatting sqref="W256">
    <cfRule type="expression" dxfId="247" priority="248" stopIfTrue="1">
      <formula>AND($A256&lt;&gt;0, TRIM($W256)="")</formula>
    </cfRule>
  </conditionalFormatting>
  <conditionalFormatting sqref="X256">
    <cfRule type="expression" dxfId="246" priority="247" stopIfTrue="1">
      <formula>AND($A256&lt;&gt;0, TRIM($X256)="")</formula>
    </cfRule>
  </conditionalFormatting>
  <conditionalFormatting sqref="Y256">
    <cfRule type="expression" dxfId="245" priority="246" stopIfTrue="1">
      <formula>AND($A256&lt;&gt;0, TRIM($Y256)="")</formula>
    </cfRule>
  </conditionalFormatting>
  <conditionalFormatting sqref="L257:M257">
    <cfRule type="expression" dxfId="244" priority="245" stopIfTrue="1">
      <formula>希望&lt;&gt;0</formula>
    </cfRule>
  </conditionalFormatting>
  <conditionalFormatting sqref="N257:O257">
    <cfRule type="expression" dxfId="243" priority="244" stopIfTrue="1">
      <formula>AND($A257&lt;&gt;0, TRIM($N257)="")</formula>
    </cfRule>
  </conditionalFormatting>
  <conditionalFormatting sqref="P257:Q257">
    <cfRule type="expression" dxfId="242" priority="243" stopIfTrue="1">
      <formula>AND($A257&lt;&gt;0, TRIM($P257)="")</formula>
    </cfRule>
  </conditionalFormatting>
  <conditionalFormatting sqref="R257:T257">
    <cfRule type="expression" dxfId="241" priority="242" stopIfTrue="1">
      <formula>AND($A257&lt;&gt;0, TRIM($R257)="")</formula>
    </cfRule>
  </conditionalFormatting>
  <conditionalFormatting sqref="U257:V257">
    <cfRule type="expression" dxfId="240" priority="241" stopIfTrue="1">
      <formula>AND($A257&lt;&gt;0, AND($I63="する",TRIM($U257)=""))</formula>
    </cfRule>
  </conditionalFormatting>
  <conditionalFormatting sqref="W257">
    <cfRule type="expression" dxfId="239" priority="240" stopIfTrue="1">
      <formula>AND($A257&lt;&gt;0, TRIM($W257)="")</formula>
    </cfRule>
  </conditionalFormatting>
  <conditionalFormatting sqref="X257">
    <cfRule type="expression" dxfId="238" priority="239" stopIfTrue="1">
      <formula>AND($A257&lt;&gt;0, TRIM($X257)="")</formula>
    </cfRule>
  </conditionalFormatting>
  <conditionalFormatting sqref="Y257">
    <cfRule type="expression" dxfId="237" priority="238" stopIfTrue="1">
      <formula>AND($A257&lt;&gt;0, TRIM($Y257)="")</formula>
    </cfRule>
  </conditionalFormatting>
  <conditionalFormatting sqref="L258:M258">
    <cfRule type="expression" dxfId="236" priority="237" stopIfTrue="1">
      <formula>希望&lt;&gt;0</formula>
    </cfRule>
  </conditionalFormatting>
  <conditionalFormatting sqref="N258:O258">
    <cfRule type="expression" dxfId="235" priority="236" stopIfTrue="1">
      <formula>AND($A258&lt;&gt;0, TRIM($N258)="")</formula>
    </cfRule>
  </conditionalFormatting>
  <conditionalFormatting sqref="P258:Q258">
    <cfRule type="expression" dxfId="234" priority="235" stopIfTrue="1">
      <formula>AND($A258&lt;&gt;0, TRIM($P258)="")</formula>
    </cfRule>
  </conditionalFormatting>
  <conditionalFormatting sqref="R258:T258">
    <cfRule type="expression" dxfId="233" priority="234" stopIfTrue="1">
      <formula>AND($A258&lt;&gt;0, TRIM($R258)="")</formula>
    </cfRule>
  </conditionalFormatting>
  <conditionalFormatting sqref="U258:V258">
    <cfRule type="expression" dxfId="232" priority="233" stopIfTrue="1">
      <formula>AND($A258&lt;&gt;0, AND($I63="する",TRIM($U258)=""))</formula>
    </cfRule>
  </conditionalFormatting>
  <conditionalFormatting sqref="W258">
    <cfRule type="expression" dxfId="231" priority="232" stopIfTrue="1">
      <formula>AND($A258&lt;&gt;0, TRIM($W258)="")</formula>
    </cfRule>
  </conditionalFormatting>
  <conditionalFormatting sqref="X258">
    <cfRule type="expression" dxfId="230" priority="231" stopIfTrue="1">
      <formula>AND($A258&lt;&gt;0, TRIM($X258)="")</formula>
    </cfRule>
  </conditionalFormatting>
  <conditionalFormatting sqref="Y258">
    <cfRule type="expression" dxfId="229" priority="230" stopIfTrue="1">
      <formula>AND($A258&lt;&gt;0, TRIM($Y258)="")</formula>
    </cfRule>
  </conditionalFormatting>
  <conditionalFormatting sqref="L259:M259">
    <cfRule type="expression" dxfId="228" priority="229" stopIfTrue="1">
      <formula>希望&lt;&gt;0</formula>
    </cfRule>
  </conditionalFormatting>
  <conditionalFormatting sqref="N259:O259">
    <cfRule type="expression" dxfId="227" priority="228" stopIfTrue="1">
      <formula>AND($A259&lt;&gt;0, TRIM($N259)="")</formula>
    </cfRule>
  </conditionalFormatting>
  <conditionalFormatting sqref="P259:Q259">
    <cfRule type="expression" dxfId="226" priority="227" stopIfTrue="1">
      <formula>AND($A259&lt;&gt;0, TRIM($P259)="")</formula>
    </cfRule>
  </conditionalFormatting>
  <conditionalFormatting sqref="R259:T259">
    <cfRule type="expression" dxfId="225" priority="226" stopIfTrue="1">
      <formula>AND($A259&lt;&gt;0, TRIM($R259)="")</formula>
    </cfRule>
  </conditionalFormatting>
  <conditionalFormatting sqref="U259:V259">
    <cfRule type="expression" dxfId="224" priority="225" stopIfTrue="1">
      <formula>AND($A259&lt;&gt;0, AND($I63="する",TRIM($U259)=""))</formula>
    </cfRule>
  </conditionalFormatting>
  <conditionalFormatting sqref="W259">
    <cfRule type="expression" dxfId="223" priority="224" stopIfTrue="1">
      <formula>AND($A259&lt;&gt;0, TRIM($W259)="")</formula>
    </cfRule>
  </conditionalFormatting>
  <conditionalFormatting sqref="X259">
    <cfRule type="expression" dxfId="222" priority="223" stopIfTrue="1">
      <formula>AND($A259&lt;&gt;0, TRIM($X259)="")</formula>
    </cfRule>
  </conditionalFormatting>
  <conditionalFormatting sqref="Y259">
    <cfRule type="expression" dxfId="221" priority="222" stopIfTrue="1">
      <formula>AND($A259&lt;&gt;0, TRIM($Y259)="")</formula>
    </cfRule>
  </conditionalFormatting>
  <conditionalFormatting sqref="L260:M260">
    <cfRule type="expression" dxfId="220" priority="221" stopIfTrue="1">
      <formula>希望&lt;&gt;0</formula>
    </cfRule>
  </conditionalFormatting>
  <conditionalFormatting sqref="N260:O260">
    <cfRule type="expression" dxfId="219" priority="220" stopIfTrue="1">
      <formula>AND($A260&lt;&gt;0, TRIM($N260)="")</formula>
    </cfRule>
  </conditionalFormatting>
  <conditionalFormatting sqref="P260:Q260">
    <cfRule type="expression" dxfId="218" priority="219" stopIfTrue="1">
      <formula>AND($A260&lt;&gt;0, TRIM($P260)="")</formula>
    </cfRule>
  </conditionalFormatting>
  <conditionalFormatting sqref="R260:T260">
    <cfRule type="expression" dxfId="217" priority="218" stopIfTrue="1">
      <formula>AND($A260&lt;&gt;0, TRIM($R260)="")</formula>
    </cfRule>
  </conditionalFormatting>
  <conditionalFormatting sqref="U260:V260">
    <cfRule type="expression" dxfId="216" priority="217" stopIfTrue="1">
      <formula>AND($A260&lt;&gt;0, AND($I63="する",TRIM($U260)=""))</formula>
    </cfRule>
  </conditionalFormatting>
  <conditionalFormatting sqref="W260">
    <cfRule type="expression" dxfId="215" priority="216" stopIfTrue="1">
      <formula>AND($A260&lt;&gt;0, TRIM($W260)="")</formula>
    </cfRule>
  </conditionalFormatting>
  <conditionalFormatting sqref="X260">
    <cfRule type="expression" dxfId="214" priority="215" stopIfTrue="1">
      <formula>AND($A260&lt;&gt;0, TRIM($X260)="")</formula>
    </cfRule>
  </conditionalFormatting>
  <conditionalFormatting sqref="Y260">
    <cfRule type="expression" dxfId="213" priority="214" stopIfTrue="1">
      <formula>AND($A260&lt;&gt;0, TRIM($Y260)="")</formula>
    </cfRule>
  </conditionalFormatting>
  <conditionalFormatting sqref="L261:M261">
    <cfRule type="expression" dxfId="212" priority="213" stopIfTrue="1">
      <formula>希望&lt;&gt;0</formula>
    </cfRule>
  </conditionalFormatting>
  <conditionalFormatting sqref="N261:O261">
    <cfRule type="expression" dxfId="211" priority="212" stopIfTrue="1">
      <formula>AND($A261&lt;&gt;0, TRIM($N261)="")</formula>
    </cfRule>
  </conditionalFormatting>
  <conditionalFormatting sqref="P261:Q261">
    <cfRule type="expression" dxfId="210" priority="211" stopIfTrue="1">
      <formula>AND($A261&lt;&gt;0, TRIM($P261)="")</formula>
    </cfRule>
  </conditionalFormatting>
  <conditionalFormatting sqref="R261:T261">
    <cfRule type="expression" dxfId="209" priority="210" stopIfTrue="1">
      <formula>AND($A261&lt;&gt;0, TRIM($R261)="")</formula>
    </cfRule>
  </conditionalFormatting>
  <conditionalFormatting sqref="U261:V261">
    <cfRule type="expression" dxfId="208" priority="209" stopIfTrue="1">
      <formula>AND($A261&lt;&gt;0, AND($I63="する",TRIM($U261)=""))</formula>
    </cfRule>
  </conditionalFormatting>
  <conditionalFormatting sqref="W261">
    <cfRule type="expression" dxfId="207" priority="208" stopIfTrue="1">
      <formula>AND($A261&lt;&gt;0, TRIM($W261)="")</formula>
    </cfRule>
  </conditionalFormatting>
  <conditionalFormatting sqref="X261">
    <cfRule type="expression" dxfId="206" priority="207" stopIfTrue="1">
      <formula>AND($A261&lt;&gt;0, TRIM($X261)="")</formula>
    </cfRule>
  </conditionalFormatting>
  <conditionalFormatting sqref="Y261">
    <cfRule type="expression" dxfId="205" priority="206" stopIfTrue="1">
      <formula>AND($A261&lt;&gt;0, TRIM($Y261)="")</formula>
    </cfRule>
  </conditionalFormatting>
  <conditionalFormatting sqref="L262:M262">
    <cfRule type="expression" dxfId="204" priority="205" stopIfTrue="1">
      <formula>希望&lt;&gt;0</formula>
    </cfRule>
  </conditionalFormatting>
  <conditionalFormatting sqref="N262:O262">
    <cfRule type="expression" dxfId="203" priority="204" stopIfTrue="1">
      <formula>AND($A262&lt;&gt;0, TRIM($N262)="")</formula>
    </cfRule>
  </conditionalFormatting>
  <conditionalFormatting sqref="P262:Q262">
    <cfRule type="expression" dxfId="202" priority="203" stopIfTrue="1">
      <formula>AND($A262&lt;&gt;0, TRIM($P262)="")</formula>
    </cfRule>
  </conditionalFormatting>
  <conditionalFormatting sqref="R262:T262">
    <cfRule type="expression" dxfId="201" priority="202" stopIfTrue="1">
      <formula>AND($A262&lt;&gt;0, TRIM($R262)="")</formula>
    </cfRule>
  </conditionalFormatting>
  <conditionalFormatting sqref="U262:V262">
    <cfRule type="expression" dxfId="200" priority="201" stopIfTrue="1">
      <formula>AND($A262&lt;&gt;0, AND($I63="する",TRIM($U262)=""))</formula>
    </cfRule>
  </conditionalFormatting>
  <conditionalFormatting sqref="W262">
    <cfRule type="expression" dxfId="199" priority="200" stopIfTrue="1">
      <formula>AND($A262&lt;&gt;0, TRIM($W262)="")</formula>
    </cfRule>
  </conditionalFormatting>
  <conditionalFormatting sqref="X262">
    <cfRule type="expression" dxfId="198" priority="199" stopIfTrue="1">
      <formula>AND($A262&lt;&gt;0, TRIM($X262)="")</formula>
    </cfRule>
  </conditionalFormatting>
  <conditionalFormatting sqref="Y262">
    <cfRule type="expression" dxfId="197" priority="198" stopIfTrue="1">
      <formula>AND($A262&lt;&gt;0, TRIM($Y262)="")</formula>
    </cfRule>
  </conditionalFormatting>
  <conditionalFormatting sqref="L263:M263">
    <cfRule type="expression" dxfId="196" priority="197" stopIfTrue="1">
      <formula>希望&lt;&gt;0</formula>
    </cfRule>
  </conditionalFormatting>
  <conditionalFormatting sqref="N263:O263">
    <cfRule type="expression" dxfId="195" priority="196" stopIfTrue="1">
      <formula>AND($A263&lt;&gt;0, TRIM($N263)="")</formula>
    </cfRule>
  </conditionalFormatting>
  <conditionalFormatting sqref="P263:Q263">
    <cfRule type="expression" dxfId="194" priority="195" stopIfTrue="1">
      <formula>AND($A263&lt;&gt;0, TRIM($P263)="")</formula>
    </cfRule>
  </conditionalFormatting>
  <conditionalFormatting sqref="R263:T263">
    <cfRule type="expression" dxfId="193" priority="194" stopIfTrue="1">
      <formula>AND($A263&lt;&gt;0, TRIM($R263)="")</formula>
    </cfRule>
  </conditionalFormatting>
  <conditionalFormatting sqref="U263:V263">
    <cfRule type="expression" dxfId="192" priority="193" stopIfTrue="1">
      <formula>AND($A263&lt;&gt;0, AND($I63="する",TRIM($U263)=""))</formula>
    </cfRule>
  </conditionalFormatting>
  <conditionalFormatting sqref="W263">
    <cfRule type="expression" dxfId="191" priority="192" stopIfTrue="1">
      <formula>AND($A263&lt;&gt;0, TRIM($W263)="")</formula>
    </cfRule>
  </conditionalFormatting>
  <conditionalFormatting sqref="X263">
    <cfRule type="expression" dxfId="190" priority="191" stopIfTrue="1">
      <formula>AND($A263&lt;&gt;0, TRIM($X263)="")</formula>
    </cfRule>
  </conditionalFormatting>
  <conditionalFormatting sqref="Y263">
    <cfRule type="expression" dxfId="189" priority="190" stopIfTrue="1">
      <formula>AND($A263&lt;&gt;0, TRIM($Y263)="")</formula>
    </cfRule>
  </conditionalFormatting>
  <conditionalFormatting sqref="L264:M264">
    <cfRule type="expression" dxfId="188" priority="189" stopIfTrue="1">
      <formula>希望&lt;&gt;0</formula>
    </cfRule>
  </conditionalFormatting>
  <conditionalFormatting sqref="R264:T264">
    <cfRule type="expression" dxfId="187" priority="188" stopIfTrue="1">
      <formula>AND($A264&lt;&gt;0, TRIM($R264)="")</formula>
    </cfRule>
  </conditionalFormatting>
  <conditionalFormatting sqref="R265:T265">
    <cfRule type="expression" dxfId="186" priority="187" stopIfTrue="1">
      <formula>AND($A265&lt;&gt;0, TRIM($R265)="")</formula>
    </cfRule>
  </conditionalFormatting>
  <conditionalFormatting sqref="W265">
    <cfRule type="expression" dxfId="185" priority="186" stopIfTrue="1">
      <formula>AND($A265&lt;&gt;0, TRIM($W265)="")</formula>
    </cfRule>
  </conditionalFormatting>
  <conditionalFormatting sqref="X265">
    <cfRule type="expression" dxfId="184" priority="185" stopIfTrue="1">
      <formula>AND($A265&lt;&gt;0, TRIM($X265)="")</formula>
    </cfRule>
  </conditionalFormatting>
  <conditionalFormatting sqref="Y265">
    <cfRule type="expression" dxfId="183" priority="184" stopIfTrue="1">
      <formula>AND($A265&lt;&gt;0, TRIM($Y265)="")</formula>
    </cfRule>
  </conditionalFormatting>
  <conditionalFormatting sqref="S270:T270">
    <cfRule type="expression" dxfId="182" priority="183" stopIfTrue="1">
      <formula>OR(種目希望&lt;&gt;0, $AC270)</formula>
    </cfRule>
  </conditionalFormatting>
  <conditionalFormatting sqref="S271:T271">
    <cfRule type="expression" dxfId="181" priority="182" stopIfTrue="1">
      <formula>OR(種目希望&lt;&gt;0, $AC271)</formula>
    </cfRule>
  </conditionalFormatting>
  <conditionalFormatting sqref="S272:T272">
    <cfRule type="expression" dxfId="180" priority="181" stopIfTrue="1">
      <formula>OR(種目希望&lt;&gt;0, $AC272)</formula>
    </cfRule>
  </conditionalFormatting>
  <conditionalFormatting sqref="S273:T273">
    <cfRule type="expression" dxfId="179" priority="180" stopIfTrue="1">
      <formula>OR(種目希望&lt;&gt;0, $AC273)</formula>
    </cfRule>
  </conditionalFormatting>
  <conditionalFormatting sqref="S274:T274">
    <cfRule type="expression" dxfId="178" priority="179" stopIfTrue="1">
      <formula>OR(種目希望&lt;&gt;0, $AC274)</formula>
    </cfRule>
  </conditionalFormatting>
  <conditionalFormatting sqref="S275:T275">
    <cfRule type="expression" dxfId="177" priority="178" stopIfTrue="1">
      <formula>OR(種目希望&lt;&gt;0, $AC275)</formula>
    </cfRule>
  </conditionalFormatting>
  <conditionalFormatting sqref="S276:T276">
    <cfRule type="expression" dxfId="176" priority="177" stopIfTrue="1">
      <formula>OR(種目希望&lt;&gt;0, $AC276)</formula>
    </cfRule>
  </conditionalFormatting>
  <conditionalFormatting sqref="S277:T277">
    <cfRule type="expression" dxfId="175" priority="176" stopIfTrue="1">
      <formula>OR(種目希望&lt;&gt;0, $AC277)</formula>
    </cfRule>
  </conditionalFormatting>
  <conditionalFormatting sqref="S278:T278">
    <cfRule type="expression" dxfId="174" priority="175" stopIfTrue="1">
      <formula>OR(種目希望&lt;&gt;0, $AC278)</formula>
    </cfRule>
  </conditionalFormatting>
  <conditionalFormatting sqref="S279:T279">
    <cfRule type="expression" dxfId="173" priority="174" stopIfTrue="1">
      <formula>OR(種目希望&lt;&gt;0, $AC279)</formula>
    </cfRule>
  </conditionalFormatting>
  <conditionalFormatting sqref="S280:T280">
    <cfRule type="expression" dxfId="172" priority="173" stopIfTrue="1">
      <formula>OR(種目希望&lt;&gt;0, $AC280)</formula>
    </cfRule>
  </conditionalFormatting>
  <conditionalFormatting sqref="S281:T281">
    <cfRule type="expression" dxfId="171" priority="172" stopIfTrue="1">
      <formula>OR(種目希望&lt;&gt;0, $AC281)</formula>
    </cfRule>
  </conditionalFormatting>
  <conditionalFormatting sqref="S282:T282">
    <cfRule type="expression" dxfId="170" priority="171" stopIfTrue="1">
      <formula>OR(種目希望&lt;&gt;0, $AC282)</formula>
    </cfRule>
  </conditionalFormatting>
  <conditionalFormatting sqref="S283:T283">
    <cfRule type="expression" dxfId="169" priority="170" stopIfTrue="1">
      <formula>OR(種目希望&lt;&gt;0, $AC283)</formula>
    </cfRule>
  </conditionalFormatting>
  <conditionalFormatting sqref="S284:T284">
    <cfRule type="expression" dxfId="168" priority="169" stopIfTrue="1">
      <formula>OR(種目希望&lt;&gt;0, $AC284)</formula>
    </cfRule>
  </conditionalFormatting>
  <conditionalFormatting sqref="S285:T285">
    <cfRule type="expression" dxfId="167" priority="168" stopIfTrue="1">
      <formula>OR(種目希望&lt;&gt;0, $AC285)</formula>
    </cfRule>
  </conditionalFormatting>
  <conditionalFormatting sqref="S286:T286">
    <cfRule type="expression" dxfId="166" priority="167" stopIfTrue="1">
      <formula>OR(種目希望&lt;&gt;0, $AC286)</formula>
    </cfRule>
  </conditionalFormatting>
  <conditionalFormatting sqref="S287:T287">
    <cfRule type="expression" dxfId="165" priority="166" stopIfTrue="1">
      <formula>OR(種目希望&lt;&gt;0, $AC287)</formula>
    </cfRule>
  </conditionalFormatting>
  <conditionalFormatting sqref="S288:T288">
    <cfRule type="expression" dxfId="164" priority="165" stopIfTrue="1">
      <formula>OR(種目希望&lt;&gt;0, $AC288)</formula>
    </cfRule>
  </conditionalFormatting>
  <conditionalFormatting sqref="S289:T289">
    <cfRule type="expression" dxfId="163" priority="164" stopIfTrue="1">
      <formula>OR(種目希望&lt;&gt;0, $AC289)</formula>
    </cfRule>
  </conditionalFormatting>
  <conditionalFormatting sqref="S290:T290">
    <cfRule type="expression" dxfId="162" priority="163" stopIfTrue="1">
      <formula>OR(種目希望&lt;&gt;0, $AC290)</formula>
    </cfRule>
  </conditionalFormatting>
  <conditionalFormatting sqref="S291:T291">
    <cfRule type="expression" dxfId="161" priority="162" stopIfTrue="1">
      <formula>OR(種目希望&lt;&gt;0, $AC291)</formula>
    </cfRule>
  </conditionalFormatting>
  <conditionalFormatting sqref="S292:T292">
    <cfRule type="expression" dxfId="160" priority="161" stopIfTrue="1">
      <formula>OR(種目希望&lt;&gt;0, $AC292)</formula>
    </cfRule>
  </conditionalFormatting>
  <conditionalFormatting sqref="S293:T293">
    <cfRule type="expression" dxfId="159" priority="160" stopIfTrue="1">
      <formula>OR(種目希望&lt;&gt;0, $AC293)</formula>
    </cfRule>
  </conditionalFormatting>
  <conditionalFormatting sqref="S294:T294">
    <cfRule type="expression" dxfId="158" priority="159" stopIfTrue="1">
      <formula>OR(種目希望&lt;&gt;0, $AC294)</formula>
    </cfRule>
  </conditionalFormatting>
  <conditionalFormatting sqref="S295:T295">
    <cfRule type="expression" dxfId="157" priority="158" stopIfTrue="1">
      <formula>OR(種目希望&lt;&gt;0, $AC295)</formula>
    </cfRule>
  </conditionalFormatting>
  <conditionalFormatting sqref="S296:T296">
    <cfRule type="expression" dxfId="156" priority="157" stopIfTrue="1">
      <formula>OR(種目希望&lt;&gt;0, $AC296)</formula>
    </cfRule>
  </conditionalFormatting>
  <conditionalFormatting sqref="S297:T297">
    <cfRule type="expression" dxfId="155" priority="156" stopIfTrue="1">
      <formula>OR(種目希望&lt;&gt;0, $AC297)</formula>
    </cfRule>
  </conditionalFormatting>
  <conditionalFormatting sqref="S298:T298">
    <cfRule type="expression" dxfId="154" priority="155" stopIfTrue="1">
      <formula>OR(種目希望&lt;&gt;0, $AC298)</formula>
    </cfRule>
  </conditionalFormatting>
  <conditionalFormatting sqref="S299:T299">
    <cfRule type="expression" dxfId="153" priority="154" stopIfTrue="1">
      <formula>OR(種目希望&lt;&gt;0, $AC299)</formula>
    </cfRule>
  </conditionalFormatting>
  <conditionalFormatting sqref="S300:T300">
    <cfRule type="expression" dxfId="152" priority="153" stopIfTrue="1">
      <formula>OR(種目希望&lt;&gt;0, $AC300)</formula>
    </cfRule>
  </conditionalFormatting>
  <conditionalFormatting sqref="S301:T301">
    <cfRule type="expression" dxfId="151" priority="152" stopIfTrue="1">
      <formula>OR(種目希望&lt;&gt;0, $AC301)</formula>
    </cfRule>
  </conditionalFormatting>
  <conditionalFormatting sqref="S302:T302">
    <cfRule type="expression" dxfId="150" priority="151" stopIfTrue="1">
      <formula>OR(種目希望&lt;&gt;0, $AC302)</formula>
    </cfRule>
  </conditionalFormatting>
  <conditionalFormatting sqref="S303:T303">
    <cfRule type="expression" dxfId="149" priority="150" stopIfTrue="1">
      <formula>OR(種目希望&lt;&gt;0, $AC303)</formula>
    </cfRule>
  </conditionalFormatting>
  <conditionalFormatting sqref="S304:T304">
    <cfRule type="expression" dxfId="148" priority="149" stopIfTrue="1">
      <formula>OR(種目希望&lt;&gt;0, $AC304)</formula>
    </cfRule>
  </conditionalFormatting>
  <conditionalFormatting sqref="S305:T305">
    <cfRule type="expression" dxfId="147" priority="148" stopIfTrue="1">
      <formula>OR(種目希望&lt;&gt;0, $AC305)</formula>
    </cfRule>
  </conditionalFormatting>
  <conditionalFormatting sqref="S306:T306">
    <cfRule type="expression" dxfId="146" priority="147" stopIfTrue="1">
      <formula>OR(種目希望&lt;&gt;0, $AC306)</formula>
    </cfRule>
  </conditionalFormatting>
  <conditionalFormatting sqref="S307:T307">
    <cfRule type="expression" dxfId="145" priority="146" stopIfTrue="1">
      <formula>OR(種目希望&lt;&gt;0, $AC307)</formula>
    </cfRule>
  </conditionalFormatting>
  <conditionalFormatting sqref="S308:T308">
    <cfRule type="expression" dxfId="144" priority="145" stopIfTrue="1">
      <formula>OR(種目希望&lt;&gt;0, $AC308)</formula>
    </cfRule>
  </conditionalFormatting>
  <conditionalFormatting sqref="S309:T309">
    <cfRule type="expression" dxfId="143" priority="144" stopIfTrue="1">
      <formula>OR(種目希望&lt;&gt;0, $AC309)</formula>
    </cfRule>
  </conditionalFormatting>
  <conditionalFormatting sqref="S310:T310">
    <cfRule type="expression" dxfId="142" priority="143" stopIfTrue="1">
      <formula>OR(種目希望&lt;&gt;0, $AC310)</formula>
    </cfRule>
  </conditionalFormatting>
  <conditionalFormatting sqref="S311:T311">
    <cfRule type="expression" dxfId="141" priority="142" stopIfTrue="1">
      <formula>OR(種目希望&lt;&gt;0, $AC311)</formula>
    </cfRule>
  </conditionalFormatting>
  <conditionalFormatting sqref="S312:T312">
    <cfRule type="expression" dxfId="140" priority="141" stopIfTrue="1">
      <formula>OR(種目希望&lt;&gt;0, $AC312)</formula>
    </cfRule>
  </conditionalFormatting>
  <conditionalFormatting sqref="S313:T313">
    <cfRule type="expression" dxfId="139" priority="140" stopIfTrue="1">
      <formula>OR(種目希望&lt;&gt;0, $AC313)</formula>
    </cfRule>
  </conditionalFormatting>
  <conditionalFormatting sqref="S314:T314">
    <cfRule type="expression" dxfId="138" priority="139" stopIfTrue="1">
      <formula>OR(種目希望&lt;&gt;0, $AC314)</formula>
    </cfRule>
  </conditionalFormatting>
  <conditionalFormatting sqref="S315:T315">
    <cfRule type="expression" dxfId="137" priority="138" stopIfTrue="1">
      <formula>OR(種目希望&lt;&gt;0, $AC315)</formula>
    </cfRule>
  </conditionalFormatting>
  <conditionalFormatting sqref="S316:T316">
    <cfRule type="expression" dxfId="136" priority="137" stopIfTrue="1">
      <formula>OR(種目希望&lt;&gt;0, $AC316)</formula>
    </cfRule>
  </conditionalFormatting>
  <conditionalFormatting sqref="S317:T317">
    <cfRule type="expression" dxfId="135" priority="136" stopIfTrue="1">
      <formula>OR(種目希望&lt;&gt;0, $AC317)</formula>
    </cfRule>
  </conditionalFormatting>
  <conditionalFormatting sqref="S318:T318">
    <cfRule type="expression" dxfId="134" priority="135" stopIfTrue="1">
      <formula>OR(種目希望&lt;&gt;0, $AC318)</formula>
    </cfRule>
  </conditionalFormatting>
  <conditionalFormatting sqref="S319:T319">
    <cfRule type="expression" dxfId="133" priority="134" stopIfTrue="1">
      <formula>OR(種目希望&lt;&gt;0, $AC319)</formula>
    </cfRule>
  </conditionalFormatting>
  <conditionalFormatting sqref="S320:T320">
    <cfRule type="expression" dxfId="132" priority="133" stopIfTrue="1">
      <formula>OR(種目希望&lt;&gt;0, $AC320)</formula>
    </cfRule>
  </conditionalFormatting>
  <conditionalFormatting sqref="S321:T321">
    <cfRule type="expression" dxfId="131" priority="132" stopIfTrue="1">
      <formula>OR(種目希望&lt;&gt;0, $AC321)</formula>
    </cfRule>
  </conditionalFormatting>
  <conditionalFormatting sqref="S322:T322">
    <cfRule type="expression" dxfId="130" priority="131" stopIfTrue="1">
      <formula>OR(種目希望&lt;&gt;0, $AC322)</formula>
    </cfRule>
  </conditionalFormatting>
  <conditionalFormatting sqref="S323:T323">
    <cfRule type="expression" dxfId="129" priority="130" stopIfTrue="1">
      <formula>OR(種目希望&lt;&gt;0, $AC323)</formula>
    </cfRule>
  </conditionalFormatting>
  <conditionalFormatting sqref="S324:T324">
    <cfRule type="expression" dxfId="128" priority="129" stopIfTrue="1">
      <formula>OR(種目希望&lt;&gt;0, $AC324)</formula>
    </cfRule>
  </conditionalFormatting>
  <conditionalFormatting sqref="S325:T325">
    <cfRule type="expression" dxfId="127" priority="128" stopIfTrue="1">
      <formula>OR(種目希望&lt;&gt;0, $AC325)</formula>
    </cfRule>
  </conditionalFormatting>
  <conditionalFormatting sqref="S326:T326">
    <cfRule type="expression" dxfId="126" priority="127" stopIfTrue="1">
      <formula>OR(種目希望&lt;&gt;0, $AC326)</formula>
    </cfRule>
  </conditionalFormatting>
  <conditionalFormatting sqref="S327:T327">
    <cfRule type="expression" dxfId="125" priority="126" stopIfTrue="1">
      <formula>OR(種目希望&lt;&gt;0, $AC327)</formula>
    </cfRule>
  </conditionalFormatting>
  <conditionalFormatting sqref="S328:T328">
    <cfRule type="expression" dxfId="124" priority="125" stopIfTrue="1">
      <formula>OR(種目希望&lt;&gt;0, $AC328)</formula>
    </cfRule>
  </conditionalFormatting>
  <conditionalFormatting sqref="S329:T329">
    <cfRule type="expression" dxfId="123" priority="124" stopIfTrue="1">
      <formula>OR(種目希望&lt;&gt;0, $AC329)</formula>
    </cfRule>
  </conditionalFormatting>
  <conditionalFormatting sqref="S330:T330">
    <cfRule type="expression" dxfId="122" priority="123" stopIfTrue="1">
      <formula>OR(種目希望&lt;&gt;0, $AC330)</formula>
    </cfRule>
  </conditionalFormatting>
  <conditionalFormatting sqref="S331:T331">
    <cfRule type="expression" dxfId="121" priority="122" stopIfTrue="1">
      <formula>OR(種目希望&lt;&gt;0, $AC331)</formula>
    </cfRule>
  </conditionalFormatting>
  <conditionalFormatting sqref="S332:T332">
    <cfRule type="expression" dxfId="120" priority="121" stopIfTrue="1">
      <formula>OR(種目希望&lt;&gt;0, $AC332)</formula>
    </cfRule>
  </conditionalFormatting>
  <conditionalFormatting sqref="S333:T333">
    <cfRule type="expression" dxfId="119" priority="120" stopIfTrue="1">
      <formula>OR(種目希望&lt;&gt;0, $AC333)</formula>
    </cfRule>
  </conditionalFormatting>
  <conditionalFormatting sqref="S334:T334">
    <cfRule type="expression" dxfId="118" priority="119" stopIfTrue="1">
      <formula>OR(種目希望&lt;&gt;0, $AC334)</formula>
    </cfRule>
  </conditionalFormatting>
  <conditionalFormatting sqref="S335:T335">
    <cfRule type="expression" dxfId="117" priority="118" stopIfTrue="1">
      <formula>OR(種目希望&lt;&gt;0, $AC335)</formula>
    </cfRule>
  </conditionalFormatting>
  <conditionalFormatting sqref="S336:T336">
    <cfRule type="expression" dxfId="116" priority="117" stopIfTrue="1">
      <formula>OR(種目希望&lt;&gt;0, $AC336)</formula>
    </cfRule>
  </conditionalFormatting>
  <conditionalFormatting sqref="S337:T337">
    <cfRule type="expression" dxfId="115" priority="116" stopIfTrue="1">
      <formula>OR(種目希望&lt;&gt;0, $AC337)</formula>
    </cfRule>
  </conditionalFormatting>
  <conditionalFormatting sqref="S338:T338">
    <cfRule type="expression" dxfId="114" priority="115" stopIfTrue="1">
      <formula>OR(種目希望&lt;&gt;0, $AC338)</formula>
    </cfRule>
  </conditionalFormatting>
  <conditionalFormatting sqref="S339:T339">
    <cfRule type="expression" dxfId="113" priority="114" stopIfTrue="1">
      <formula>OR(種目希望&lt;&gt;0, $AC339)</formula>
    </cfRule>
  </conditionalFormatting>
  <conditionalFormatting sqref="S340:T340">
    <cfRule type="expression" dxfId="112" priority="113" stopIfTrue="1">
      <formula>OR(種目希望&lt;&gt;0, $AC340)</formula>
    </cfRule>
  </conditionalFormatting>
  <conditionalFormatting sqref="S341:T341">
    <cfRule type="expression" dxfId="111" priority="112" stopIfTrue="1">
      <formula>OR(種目希望&lt;&gt;0, $AC341)</formula>
    </cfRule>
  </conditionalFormatting>
  <conditionalFormatting sqref="S342:T342">
    <cfRule type="expression" dxfId="110" priority="111" stopIfTrue="1">
      <formula>OR(種目希望&lt;&gt;0, $AC342)</formula>
    </cfRule>
  </conditionalFormatting>
  <conditionalFormatting sqref="S343:T343">
    <cfRule type="expression" dxfId="109" priority="110" stopIfTrue="1">
      <formula>OR(種目希望&lt;&gt;0, $AC343)</formula>
    </cfRule>
  </conditionalFormatting>
  <conditionalFormatting sqref="S344:T344">
    <cfRule type="expression" dxfId="108" priority="109" stopIfTrue="1">
      <formula>OR(種目希望&lt;&gt;0, $AC344)</formula>
    </cfRule>
  </conditionalFormatting>
  <conditionalFormatting sqref="S345:T345">
    <cfRule type="expression" dxfId="107" priority="108" stopIfTrue="1">
      <formula>OR(種目希望&lt;&gt;0, $AC345)</formula>
    </cfRule>
  </conditionalFormatting>
  <conditionalFormatting sqref="S346:T346">
    <cfRule type="expression" dxfId="106" priority="107" stopIfTrue="1">
      <formula>OR(種目希望&lt;&gt;0, $AC346)</formula>
    </cfRule>
  </conditionalFormatting>
  <conditionalFormatting sqref="S347:T347">
    <cfRule type="expression" dxfId="105" priority="106" stopIfTrue="1">
      <formula>OR(種目希望&lt;&gt;0, $AC347)</formula>
    </cfRule>
  </conditionalFormatting>
  <conditionalFormatting sqref="S348:T348">
    <cfRule type="expression" dxfId="104" priority="105" stopIfTrue="1">
      <formula>OR(種目希望&lt;&gt;0, $AC348)</formula>
    </cfRule>
  </conditionalFormatting>
  <conditionalFormatting sqref="S349:T349">
    <cfRule type="expression" dxfId="103" priority="104" stopIfTrue="1">
      <formula>OR(種目希望&lt;&gt;0, $AC349)</formula>
    </cfRule>
  </conditionalFormatting>
  <conditionalFormatting sqref="S350:T350">
    <cfRule type="expression" dxfId="102" priority="103" stopIfTrue="1">
      <formula>OR(種目希望&lt;&gt;0, $AC350)</formula>
    </cfRule>
  </conditionalFormatting>
  <conditionalFormatting sqref="S351:T351">
    <cfRule type="expression" dxfId="101" priority="102" stopIfTrue="1">
      <formula>OR(種目希望&lt;&gt;0, $AC351)</formula>
    </cfRule>
  </conditionalFormatting>
  <conditionalFormatting sqref="S352:T352">
    <cfRule type="expression" dxfId="100" priority="101" stopIfTrue="1">
      <formula>OR(種目希望&lt;&gt;0, $AC352)</formula>
    </cfRule>
  </conditionalFormatting>
  <conditionalFormatting sqref="S353:T353">
    <cfRule type="expression" dxfId="99" priority="100" stopIfTrue="1">
      <formula>OR(種目希望&lt;&gt;0, $AC353)</formula>
    </cfRule>
  </conditionalFormatting>
  <conditionalFormatting sqref="S354:T354">
    <cfRule type="expression" dxfId="98" priority="99" stopIfTrue="1">
      <formula>OR(種目希望&lt;&gt;0, $AC354)</formula>
    </cfRule>
  </conditionalFormatting>
  <conditionalFormatting sqref="S355:T355">
    <cfRule type="expression" dxfId="97" priority="98" stopIfTrue="1">
      <formula>OR(種目希望&lt;&gt;0, $AC355)</formula>
    </cfRule>
  </conditionalFormatting>
  <conditionalFormatting sqref="S356:T356">
    <cfRule type="expression" dxfId="96" priority="97" stopIfTrue="1">
      <formula>OR(種目希望&lt;&gt;0, $AC356)</formula>
    </cfRule>
  </conditionalFormatting>
  <conditionalFormatting sqref="S357:T357">
    <cfRule type="expression" dxfId="95" priority="96" stopIfTrue="1">
      <formula>OR(種目希望&lt;&gt;0, $AC357)</formula>
    </cfRule>
  </conditionalFormatting>
  <conditionalFormatting sqref="S358:T358">
    <cfRule type="expression" dxfId="94" priority="95" stopIfTrue="1">
      <formula>OR(種目希望&lt;&gt;0, $AC358)</formula>
    </cfRule>
  </conditionalFormatting>
  <conditionalFormatting sqref="S359:T359">
    <cfRule type="expression" dxfId="93" priority="94" stopIfTrue="1">
      <formula>OR(種目希望&lt;&gt;0, $AC359)</formula>
    </cfRule>
  </conditionalFormatting>
  <conditionalFormatting sqref="S360:T360">
    <cfRule type="expression" dxfId="92" priority="93" stopIfTrue="1">
      <formula>OR(種目希望&lt;&gt;0, $AC360)</formula>
    </cfRule>
  </conditionalFormatting>
  <conditionalFormatting sqref="S361:T361">
    <cfRule type="expression" dxfId="91" priority="92" stopIfTrue="1">
      <formula>OR(種目希望&lt;&gt;0, $AC361)</formula>
    </cfRule>
  </conditionalFormatting>
  <conditionalFormatting sqref="S362:T362">
    <cfRule type="expression" dxfId="90" priority="91" stopIfTrue="1">
      <formula>OR(種目希望&lt;&gt;0, $AC362)</formula>
    </cfRule>
  </conditionalFormatting>
  <conditionalFormatting sqref="S363:T363">
    <cfRule type="expression" dxfId="89" priority="90" stopIfTrue="1">
      <formula>OR(種目希望&lt;&gt;0, $AC363)</formula>
    </cfRule>
  </conditionalFormatting>
  <conditionalFormatting sqref="S364:T364">
    <cfRule type="expression" dxfId="88" priority="89" stopIfTrue="1">
      <formula>OR(種目希望&lt;&gt;0, $AC364)</formula>
    </cfRule>
  </conditionalFormatting>
  <conditionalFormatting sqref="S365:T365">
    <cfRule type="expression" dxfId="87" priority="88" stopIfTrue="1">
      <formula>OR(種目希望&lt;&gt;0, $AC365)</formula>
    </cfRule>
  </conditionalFormatting>
  <conditionalFormatting sqref="S366:T366">
    <cfRule type="expression" dxfId="86" priority="87" stopIfTrue="1">
      <formula>OR(種目希望&lt;&gt;0, $AC366)</formula>
    </cfRule>
  </conditionalFormatting>
  <conditionalFormatting sqref="S367:T367">
    <cfRule type="expression" dxfId="85" priority="86" stopIfTrue="1">
      <formula>OR(種目希望&lt;&gt;0, $AC367)</formula>
    </cfRule>
  </conditionalFormatting>
  <conditionalFormatting sqref="S368:T368">
    <cfRule type="expression" dxfId="84" priority="85" stopIfTrue="1">
      <formula>OR(種目希望&lt;&gt;0, $AC368)</formula>
    </cfRule>
  </conditionalFormatting>
  <conditionalFormatting sqref="S369:T369">
    <cfRule type="expression" dxfId="83" priority="84" stopIfTrue="1">
      <formula>OR(種目希望&lt;&gt;0, $AC369)</formula>
    </cfRule>
  </conditionalFormatting>
  <conditionalFormatting sqref="S370:T370">
    <cfRule type="expression" dxfId="82" priority="83" stopIfTrue="1">
      <formula>OR(種目希望&lt;&gt;0, $AC370)</formula>
    </cfRule>
  </conditionalFormatting>
  <conditionalFormatting sqref="S371:T371">
    <cfRule type="expression" dxfId="81" priority="82" stopIfTrue="1">
      <formula>OR(種目希望&lt;&gt;0, $AC371)</formula>
    </cfRule>
  </conditionalFormatting>
  <conditionalFormatting sqref="S372:T372">
    <cfRule type="expression" dxfId="80" priority="81" stopIfTrue="1">
      <formula>OR(種目希望&lt;&gt;0, $AC372)</formula>
    </cfRule>
  </conditionalFormatting>
  <conditionalFormatting sqref="S373:T373">
    <cfRule type="expression" dxfId="79" priority="80" stopIfTrue="1">
      <formula>OR(種目希望&lt;&gt;0, $AC373)</formula>
    </cfRule>
  </conditionalFormatting>
  <conditionalFormatting sqref="S374:T374">
    <cfRule type="expression" dxfId="78" priority="79" stopIfTrue="1">
      <formula>OR(種目希望&lt;&gt;0, $AC374)</formula>
    </cfRule>
  </conditionalFormatting>
  <conditionalFormatting sqref="S375:T375">
    <cfRule type="expression" dxfId="77" priority="78" stopIfTrue="1">
      <formula>OR(種目希望&lt;&gt;0, $AC375)</formula>
    </cfRule>
  </conditionalFormatting>
  <conditionalFormatting sqref="S376:T376">
    <cfRule type="expression" dxfId="76" priority="77" stopIfTrue="1">
      <formula>OR(種目希望&lt;&gt;0, $AC376)</formula>
    </cfRule>
  </conditionalFormatting>
  <conditionalFormatting sqref="S377:T377">
    <cfRule type="expression" dxfId="75" priority="76" stopIfTrue="1">
      <formula>OR(種目希望&lt;&gt;0, $AC377)</formula>
    </cfRule>
  </conditionalFormatting>
  <conditionalFormatting sqref="S378:T378">
    <cfRule type="expression" dxfId="74" priority="75" stopIfTrue="1">
      <formula>OR(種目希望&lt;&gt;0, $AC378)</formula>
    </cfRule>
  </conditionalFormatting>
  <conditionalFormatting sqref="S379:T379">
    <cfRule type="expression" dxfId="73" priority="74" stopIfTrue="1">
      <formula>OR(種目希望&lt;&gt;0, $AC379)</formula>
    </cfRule>
  </conditionalFormatting>
  <conditionalFormatting sqref="S380:T380">
    <cfRule type="expression" dxfId="72" priority="73" stopIfTrue="1">
      <formula>OR(種目希望&lt;&gt;0, $AC380)</formula>
    </cfRule>
  </conditionalFormatting>
  <conditionalFormatting sqref="S381:T381">
    <cfRule type="expression" dxfId="71" priority="72" stopIfTrue="1">
      <formula>OR(種目希望&lt;&gt;0, $AC381)</formula>
    </cfRule>
  </conditionalFormatting>
  <conditionalFormatting sqref="S382:T382">
    <cfRule type="expression" dxfId="70" priority="71" stopIfTrue="1">
      <formula>OR(種目希望&lt;&gt;0, $AC382)</formula>
    </cfRule>
  </conditionalFormatting>
  <conditionalFormatting sqref="S383:T383">
    <cfRule type="expression" dxfId="69" priority="70" stopIfTrue="1">
      <formula>OR(種目希望&lt;&gt;0, $AC383)</formula>
    </cfRule>
  </conditionalFormatting>
  <conditionalFormatting sqref="S384:T384">
    <cfRule type="expression" dxfId="68" priority="69" stopIfTrue="1">
      <formula>OR(種目希望&lt;&gt;0, $AC384)</formula>
    </cfRule>
  </conditionalFormatting>
  <conditionalFormatting sqref="S385:T385">
    <cfRule type="expression" dxfId="67" priority="68" stopIfTrue="1">
      <formula>OR(種目希望&lt;&gt;0, $AC385)</formula>
    </cfRule>
  </conditionalFormatting>
  <conditionalFormatting sqref="S386:T386">
    <cfRule type="expression" dxfId="66" priority="67" stopIfTrue="1">
      <formula>OR(種目希望&lt;&gt;0, $AC386)</formula>
    </cfRule>
  </conditionalFormatting>
  <conditionalFormatting sqref="S387:T387">
    <cfRule type="expression" dxfId="65" priority="66" stopIfTrue="1">
      <formula>OR(種目希望&lt;&gt;0, $AC387)</formula>
    </cfRule>
  </conditionalFormatting>
  <conditionalFormatting sqref="S388:T388">
    <cfRule type="expression" dxfId="64" priority="65" stopIfTrue="1">
      <formula>OR(種目希望&lt;&gt;0, $AC388)</formula>
    </cfRule>
  </conditionalFormatting>
  <conditionalFormatting sqref="S389:T389">
    <cfRule type="expression" dxfId="63" priority="64" stopIfTrue="1">
      <formula>OR(種目希望&lt;&gt;0, $AC389)</formula>
    </cfRule>
  </conditionalFormatting>
  <conditionalFormatting sqref="S390:T390">
    <cfRule type="expression" dxfId="62" priority="63" stopIfTrue="1">
      <formula>OR(種目希望&lt;&gt;0, $AC390)</formula>
    </cfRule>
  </conditionalFormatting>
  <conditionalFormatting sqref="S391:T391">
    <cfRule type="expression" dxfId="61" priority="62" stopIfTrue="1">
      <formula>OR(種目希望&lt;&gt;0, $AC391)</formula>
    </cfRule>
  </conditionalFormatting>
  <conditionalFormatting sqref="S392:T392">
    <cfRule type="expression" dxfId="60" priority="61" stopIfTrue="1">
      <formula>OR(種目希望&lt;&gt;0, $AC392)</formula>
    </cfRule>
  </conditionalFormatting>
  <conditionalFormatting sqref="S393:T393">
    <cfRule type="expression" dxfId="59" priority="60" stopIfTrue="1">
      <formula>OR(種目希望&lt;&gt;0, $AC393)</formula>
    </cfRule>
  </conditionalFormatting>
  <conditionalFormatting sqref="S394:T394">
    <cfRule type="expression" dxfId="58" priority="59" stopIfTrue="1">
      <formula>OR(種目希望&lt;&gt;0, $AC394)</formula>
    </cfRule>
  </conditionalFormatting>
  <conditionalFormatting sqref="S395:T395">
    <cfRule type="expression" dxfId="57" priority="58" stopIfTrue="1">
      <formula>OR(種目希望&lt;&gt;0, $AC395)</formula>
    </cfRule>
  </conditionalFormatting>
  <conditionalFormatting sqref="S396:T396">
    <cfRule type="expression" dxfId="56" priority="57" stopIfTrue="1">
      <formula>OR(種目希望&lt;&gt;0, $AC396)</formula>
    </cfRule>
  </conditionalFormatting>
  <conditionalFormatting sqref="S397:T397">
    <cfRule type="expression" dxfId="55" priority="56" stopIfTrue="1">
      <formula>OR(種目希望&lt;&gt;0, $AC397)</formula>
    </cfRule>
  </conditionalFormatting>
  <conditionalFormatting sqref="S398:T398">
    <cfRule type="expression" dxfId="54" priority="55" stopIfTrue="1">
      <formula>OR(種目希望&lt;&gt;0, $AC398)</formula>
    </cfRule>
  </conditionalFormatting>
  <conditionalFormatting sqref="S399:T399">
    <cfRule type="expression" dxfId="53" priority="54" stopIfTrue="1">
      <formula>OR(種目希望&lt;&gt;0, $AC399)</formula>
    </cfRule>
  </conditionalFormatting>
  <conditionalFormatting sqref="S400:T400">
    <cfRule type="expression" dxfId="52" priority="53" stopIfTrue="1">
      <formula>OR(種目希望&lt;&gt;0, $AC400)</formula>
    </cfRule>
  </conditionalFormatting>
  <conditionalFormatting sqref="S401:T401">
    <cfRule type="expression" dxfId="51" priority="52" stopIfTrue="1">
      <formula>OR(種目希望&lt;&gt;0, $AC401)</formula>
    </cfRule>
  </conditionalFormatting>
  <conditionalFormatting sqref="S402:T402">
    <cfRule type="expression" dxfId="50" priority="51" stopIfTrue="1">
      <formula>OR(種目希望&lt;&gt;0, $AC402)</formula>
    </cfRule>
  </conditionalFormatting>
  <conditionalFormatting sqref="S403:T403">
    <cfRule type="expression" dxfId="49" priority="50" stopIfTrue="1">
      <formula>OR(種目希望&lt;&gt;0, $AC403)</formula>
    </cfRule>
  </conditionalFormatting>
  <conditionalFormatting sqref="S404:T404">
    <cfRule type="expression" dxfId="48" priority="49" stopIfTrue="1">
      <formula>OR(種目希望&lt;&gt;0, $AC404)</formula>
    </cfRule>
  </conditionalFormatting>
  <conditionalFormatting sqref="S405:T405">
    <cfRule type="expression" dxfId="47" priority="48" stopIfTrue="1">
      <formula>OR(種目希望&lt;&gt;0, $AC405)</formula>
    </cfRule>
  </conditionalFormatting>
  <conditionalFormatting sqref="S406:T406">
    <cfRule type="expression" dxfId="46" priority="47" stopIfTrue="1">
      <formula>OR(種目希望&lt;&gt;0, $AC406)</formula>
    </cfRule>
  </conditionalFormatting>
  <conditionalFormatting sqref="S407:T407">
    <cfRule type="expression" dxfId="45" priority="46" stopIfTrue="1">
      <formula>OR(種目希望&lt;&gt;0, $AC407)</formula>
    </cfRule>
  </conditionalFormatting>
  <conditionalFormatting sqref="S408:T408">
    <cfRule type="expression" dxfId="44" priority="45" stopIfTrue="1">
      <formula>OR(種目希望&lt;&gt;0, $AC408)</formula>
    </cfRule>
  </conditionalFormatting>
  <conditionalFormatting sqref="S409:T409">
    <cfRule type="expression" dxfId="43" priority="44" stopIfTrue="1">
      <formula>OR(種目希望&lt;&gt;0, $AC409)</formula>
    </cfRule>
  </conditionalFormatting>
  <conditionalFormatting sqref="S410:T410">
    <cfRule type="expression" dxfId="42" priority="43" stopIfTrue="1">
      <formula>OR(種目希望&lt;&gt;0, $AC410)</formula>
    </cfRule>
  </conditionalFormatting>
  <conditionalFormatting sqref="S411:T411">
    <cfRule type="expression" dxfId="41" priority="42" stopIfTrue="1">
      <formula>OR(種目希望&lt;&gt;0, $AC411)</formula>
    </cfRule>
  </conditionalFormatting>
  <conditionalFormatting sqref="S412:T412">
    <cfRule type="expression" dxfId="40" priority="41" stopIfTrue="1">
      <formula>OR(種目希望&lt;&gt;0, $AC412)</formula>
    </cfRule>
  </conditionalFormatting>
  <conditionalFormatting sqref="S413:T413">
    <cfRule type="expression" dxfId="39" priority="40" stopIfTrue="1">
      <formula>OR(種目希望&lt;&gt;0, $AC413)</formula>
    </cfRule>
  </conditionalFormatting>
  <conditionalFormatting sqref="S414:T414">
    <cfRule type="expression" dxfId="38" priority="39" stopIfTrue="1">
      <formula>OR(種目希望&lt;&gt;0, $AC414)</formula>
    </cfRule>
  </conditionalFormatting>
  <conditionalFormatting sqref="S415:T415">
    <cfRule type="expression" dxfId="37" priority="38" stopIfTrue="1">
      <formula>OR(種目希望&lt;&gt;0, $AC415)</formula>
    </cfRule>
  </conditionalFormatting>
  <conditionalFormatting sqref="S416:T416">
    <cfRule type="expression" dxfId="36" priority="37" stopIfTrue="1">
      <formula>OR(種目希望&lt;&gt;0, $AC416)</formula>
    </cfRule>
  </conditionalFormatting>
  <conditionalFormatting sqref="E421:Y421">
    <cfRule type="expression" dxfId="35" priority="36" stopIfTrue="1">
      <formula>$A421&lt;&gt;0</formula>
    </cfRule>
  </conditionalFormatting>
  <conditionalFormatting sqref="U429:Y429">
    <cfRule type="expression" dxfId="34" priority="35" stopIfTrue="1">
      <formula>$A429&lt;&gt;0</formula>
    </cfRule>
  </conditionalFormatting>
  <conditionalFormatting sqref="U430:Y430">
    <cfRule type="expression" dxfId="33" priority="34" stopIfTrue="1">
      <formula>$A430&lt;&gt;0</formula>
    </cfRule>
  </conditionalFormatting>
  <conditionalFormatting sqref="U431:Y431">
    <cfRule type="expression" dxfId="32" priority="33" stopIfTrue="1">
      <formula>$A431&lt;&gt;0</formula>
    </cfRule>
  </conditionalFormatting>
  <conditionalFormatting sqref="U432:Y432">
    <cfRule type="expression" dxfId="31" priority="32" stopIfTrue="1">
      <formula>$A432&lt;&gt;0</formula>
    </cfRule>
  </conditionalFormatting>
  <conditionalFormatting sqref="U433:Y433">
    <cfRule type="expression" dxfId="30" priority="31" stopIfTrue="1">
      <formula>$A433&lt;&gt;0</formula>
    </cfRule>
  </conditionalFormatting>
  <conditionalFormatting sqref="U434:Y434">
    <cfRule type="expression" dxfId="29" priority="30" stopIfTrue="1">
      <formula>$A434&lt;&gt;0</formula>
    </cfRule>
  </conditionalFormatting>
  <conditionalFormatting sqref="U435:Y435">
    <cfRule type="expression" dxfId="28" priority="29" stopIfTrue="1">
      <formula>$A435&lt;&gt;0</formula>
    </cfRule>
  </conditionalFormatting>
  <conditionalFormatting sqref="U436:Y436">
    <cfRule type="expression" dxfId="27" priority="28" stopIfTrue="1">
      <formula>$A436&lt;&gt;0</formula>
    </cfRule>
  </conditionalFormatting>
  <conditionalFormatting sqref="U437:Y437">
    <cfRule type="expression" dxfId="26" priority="27" stopIfTrue="1">
      <formula>$A437&lt;&gt;0</formula>
    </cfRule>
  </conditionalFormatting>
  <conditionalFormatting sqref="U438:Y438">
    <cfRule type="expression" dxfId="25" priority="26" stopIfTrue="1">
      <formula>$A438&lt;&gt;0</formula>
    </cfRule>
  </conditionalFormatting>
  <conditionalFormatting sqref="U439:Y439">
    <cfRule type="expression" dxfId="24" priority="25" stopIfTrue="1">
      <formula>$A439&lt;&gt;0</formula>
    </cfRule>
  </conditionalFormatting>
  <conditionalFormatting sqref="U440:Y440">
    <cfRule type="expression" dxfId="23" priority="24" stopIfTrue="1">
      <formula>$A440&lt;&gt;0</formula>
    </cfRule>
  </conditionalFormatting>
  <conditionalFormatting sqref="U441:Y441">
    <cfRule type="expression" dxfId="22" priority="23" stopIfTrue="1">
      <formula>$A441&lt;&gt;0</formula>
    </cfRule>
  </conditionalFormatting>
  <conditionalFormatting sqref="U442:Y442">
    <cfRule type="expression" dxfId="21" priority="22" stopIfTrue="1">
      <formula>$A442&lt;&gt;0</formula>
    </cfRule>
  </conditionalFormatting>
  <conditionalFormatting sqref="U443:Y443">
    <cfRule type="expression" dxfId="20" priority="21" stopIfTrue="1">
      <formula>$A443&lt;&gt;0</formula>
    </cfRule>
  </conditionalFormatting>
  <conditionalFormatting sqref="U444:Y444">
    <cfRule type="expression" dxfId="19" priority="20" stopIfTrue="1">
      <formula>$A444&lt;&gt;0</formula>
    </cfRule>
  </conditionalFormatting>
  <conditionalFormatting sqref="U445:Y445">
    <cfRule type="expression" dxfId="18" priority="19" stopIfTrue="1">
      <formula>$A445&lt;&gt;0</formula>
    </cfRule>
  </conditionalFormatting>
  <conditionalFormatting sqref="U448:Y448">
    <cfRule type="expression" dxfId="17" priority="18" stopIfTrue="1">
      <formula>$A448&lt;&gt;0</formula>
    </cfRule>
  </conditionalFormatting>
  <conditionalFormatting sqref="U449:Y449">
    <cfRule type="expression" dxfId="16" priority="17" stopIfTrue="1">
      <formula>$A449&lt;&gt;0</formula>
    </cfRule>
  </conditionalFormatting>
  <conditionalFormatting sqref="U450:Y450">
    <cfRule type="expression" dxfId="15" priority="16" stopIfTrue="1">
      <formula>$A450&lt;&gt;0</formula>
    </cfRule>
  </conditionalFormatting>
  <conditionalFormatting sqref="U451:Y451">
    <cfRule type="expression" dxfId="14" priority="15" stopIfTrue="1">
      <formula>$A451&lt;&gt;0</formula>
    </cfRule>
  </conditionalFormatting>
  <conditionalFormatting sqref="U452:Y452">
    <cfRule type="expression" dxfId="13" priority="14" stopIfTrue="1">
      <formula>$A452&lt;&gt;0</formula>
    </cfRule>
  </conditionalFormatting>
  <conditionalFormatting sqref="U453:Y453">
    <cfRule type="expression" dxfId="12" priority="13" stopIfTrue="1">
      <formula>$A453&lt;&gt;0</formula>
    </cfRule>
  </conditionalFormatting>
  <conditionalFormatting sqref="U454:Y454">
    <cfRule type="expression" dxfId="11" priority="12" stopIfTrue="1">
      <formula>$A454&lt;&gt;0</formula>
    </cfRule>
  </conditionalFormatting>
  <conditionalFormatting sqref="U455:Y455">
    <cfRule type="expression" dxfId="10" priority="11" stopIfTrue="1">
      <formula>$A455&lt;&gt;0</formula>
    </cfRule>
  </conditionalFormatting>
  <conditionalFormatting sqref="U456:Y456">
    <cfRule type="expression" dxfId="9" priority="10" stopIfTrue="1">
      <formula>$A456&lt;&gt;0</formula>
    </cfRule>
  </conditionalFormatting>
  <conditionalFormatting sqref="U457:Y457">
    <cfRule type="expression" dxfId="8" priority="9" stopIfTrue="1">
      <formula>$A457&lt;&gt;0</formula>
    </cfRule>
  </conditionalFormatting>
  <conditionalFormatting sqref="U458:Y458">
    <cfRule type="expression" dxfId="7" priority="8" stopIfTrue="1">
      <formula>$A458&lt;&gt;0</formula>
    </cfRule>
  </conditionalFormatting>
  <conditionalFormatting sqref="U459:Y459">
    <cfRule type="expression" dxfId="6" priority="7" stopIfTrue="1">
      <formula>$A459&lt;&gt;0</formula>
    </cfRule>
  </conditionalFormatting>
  <conditionalFormatting sqref="U460:Y460">
    <cfRule type="expression" dxfId="5" priority="6" stopIfTrue="1">
      <formula>$A460&lt;&gt;0</formula>
    </cfRule>
  </conditionalFormatting>
  <conditionalFormatting sqref="U461:Y461">
    <cfRule type="expression" dxfId="4" priority="5" stopIfTrue="1">
      <formula>$A461&lt;&gt;0</formula>
    </cfRule>
  </conditionalFormatting>
  <conditionalFormatting sqref="U462:Y462">
    <cfRule type="expression" dxfId="3" priority="4" stopIfTrue="1">
      <formula>$A462&lt;&gt;0</formula>
    </cfRule>
  </conditionalFormatting>
  <conditionalFormatting sqref="U463:Y463">
    <cfRule type="expression" dxfId="2" priority="3" stopIfTrue="1">
      <formula>$A463&lt;&gt;0</formula>
    </cfRule>
  </conditionalFormatting>
  <conditionalFormatting sqref="U464:Y464">
    <cfRule type="expression" dxfId="1" priority="2" stopIfTrue="1">
      <formula>$A464&lt;&gt;0</formula>
    </cfRule>
  </conditionalFormatting>
  <conditionalFormatting sqref="U465:Y465">
    <cfRule type="expression" dxfId="0" priority="1" stopIfTrue="1">
      <formula>$A465&lt;&gt;0</formula>
    </cfRule>
  </conditionalFormatting>
  <dataValidations count="507">
    <dataValidation imeMode="hiragana" allowBlank="1" showInputMessage="1" showErrorMessage="1" sqref="N184:V184 N185:V185 N186:V186 N187:V187 I225:Y226 E421:Y421" xr:uid="{777A23DB-3FCD-4BFD-B16F-EB9B8E8ED872}"/>
    <dataValidation imeMode="halfAlpha" allowBlank="1" showInputMessage="1" showErrorMessage="1" sqref="P205" xr:uid="{298B1DD5-BFAD-4C02-B2C1-FF51FEB925EB}"/>
    <dataValidation imeMode="hiragana" allowBlank="1" showInputMessage="1" showErrorMessage="1" sqref="I22:Y22" xr:uid="{130E6A12-AA85-4564-9AEF-1F81BD3CFC42}"/>
    <dataValidation type="whole" imeMode="halfAlpha" allowBlank="1" showInputMessage="1" showErrorMessage="1" error="7桁の数字を入力してください" sqref="I20:M20" xr:uid="{13E46503-E6F5-4875-AFDA-DD8170581C29}">
      <formula1>0</formula1>
      <formula2>9999999</formula2>
    </dataValidation>
    <dataValidation imeMode="fullKatakana" allowBlank="1" showInputMessage="1" showErrorMessage="1" sqref="I24:Y24" xr:uid="{67E58B5E-CA8B-4A1E-BDB0-492FFF5DB969}"/>
    <dataValidation imeMode="hiragana" allowBlank="1" showInputMessage="1" showErrorMessage="1" sqref="I26:Y26" xr:uid="{431FE44E-2AAA-4C03-AB27-C460866B2429}"/>
    <dataValidation imeMode="hiragana" allowBlank="1" showInputMessage="1" showErrorMessage="1" sqref="I28:Y28" xr:uid="{CD463145-4D5E-44C6-9652-4126C49A471E}"/>
    <dataValidation imeMode="fullKatakana" allowBlank="1" showInputMessage="1" showErrorMessage="1" sqref="I30:Y30" xr:uid="{1919FA2D-2AA4-4E5A-9CDB-5E2A899F7112}"/>
    <dataValidation imeMode="hiragana" allowBlank="1" showInputMessage="1" showErrorMessage="1" sqref="I32:Y32" xr:uid="{88E5D0C7-46D5-42FB-9DDD-7D4E3B59D5B0}"/>
    <dataValidation imeMode="halfAlpha" allowBlank="1" showInputMessage="1" showErrorMessage="1" sqref="I34:M34" xr:uid="{33A0ACD6-1163-46AC-BAE6-351E1632E885}"/>
    <dataValidation imeMode="halfAlpha" allowBlank="1" showInputMessage="1" showErrorMessage="1" sqref="P34" xr:uid="{24A237E0-A5CF-48F6-B2DD-BD9F8153AA10}"/>
    <dataValidation imeMode="halfAlpha" allowBlank="1" showInputMessage="1" showErrorMessage="1" sqref="I36:M36" xr:uid="{FE1968C4-BDDE-4BC4-9A34-B91D722923A5}"/>
    <dataValidation imeMode="halfAlpha" allowBlank="1" showInputMessage="1" showErrorMessage="1" sqref="I38:Y38" xr:uid="{B1A594F6-4232-4B48-B7D2-2D920290FBE1}"/>
    <dataValidation type="list" imeMode="halfAlpha" allowBlank="1" showInputMessage="1" showErrorMessage="1" error="リストから選択してください" sqref="I40:M40" xr:uid="{81166D30-5216-4CC8-9AC9-543990A39685}">
      <formula1>"一致する,一致しない"</formula1>
    </dataValidation>
    <dataValidation type="list" imeMode="halfAlpha" allowBlank="1" showInputMessage="1" showErrorMessage="1" error="リストから選択してください" sqref="I63:M63" xr:uid="{6D79A257-E3F6-43C6-A7F6-9C5E0FC52805}">
      <formula1>"しない,する"</formula1>
    </dataValidation>
    <dataValidation type="whole" imeMode="halfAlpha" allowBlank="1" showInputMessage="1" showErrorMessage="1" error="7桁の数字を入力してください" sqref="I69:M69" xr:uid="{1A1A3046-2A04-4464-B8D6-3099D72A5D90}">
      <formula1>0</formula1>
      <formula2>9999999</formula2>
    </dataValidation>
    <dataValidation imeMode="hiragana" allowBlank="1" showInputMessage="1" showErrorMessage="1" sqref="I71:Y71" xr:uid="{8086137C-1E48-4168-AFB0-2D7DEB1E3624}"/>
    <dataValidation imeMode="fullKatakana" allowBlank="1" showInputMessage="1" showErrorMessage="1" sqref="I73:Y73" xr:uid="{4C95ECB8-F3AB-4317-8FEA-3D8A58468D68}"/>
    <dataValidation imeMode="hiragana" allowBlank="1" showInputMessage="1" showErrorMessage="1" sqref="I75:Y75" xr:uid="{322D1D55-1656-4F0A-88CB-1A64691AC013}"/>
    <dataValidation imeMode="hiragana" allowBlank="1" showInputMessage="1" showErrorMessage="1" sqref="I77:Y77" xr:uid="{2538C52B-651E-421B-A39A-DFE71D0403B0}"/>
    <dataValidation imeMode="fullKatakana" allowBlank="1" showInputMessage="1" showErrorMessage="1" sqref="I79:Y79" xr:uid="{DDE2A71E-C1DB-48B4-8E9E-96F53347B423}"/>
    <dataValidation imeMode="hiragana" allowBlank="1" showInputMessage="1" showErrorMessage="1" sqref="I81:Y81" xr:uid="{53ADEC95-755A-41E6-9872-CA23C2EFD7EF}"/>
    <dataValidation imeMode="halfAlpha" allowBlank="1" showInputMessage="1" showErrorMessage="1" sqref="I83:M83" xr:uid="{0290C928-957F-456D-B9BA-4CBCDFB5CE76}"/>
    <dataValidation imeMode="halfAlpha" allowBlank="1" showInputMessage="1" showErrorMessage="1" sqref="P83" xr:uid="{586AB388-0CBA-4432-8F45-FEA0F5B36140}"/>
    <dataValidation imeMode="halfAlpha" allowBlank="1" showInputMessage="1" showErrorMessage="1" sqref="I85:M85" xr:uid="{65C003C6-02FB-4E10-9CDD-979A841B2455}"/>
    <dataValidation imeMode="halfAlpha" allowBlank="1" showInputMessage="1" showErrorMessage="1" sqref="I87:Y87" xr:uid="{60C7F2F9-7A75-49C8-811C-6D7DE1AF7022}"/>
    <dataValidation imeMode="hiragana" allowBlank="1" showInputMessage="1" showErrorMessage="1" sqref="I112:Y112" xr:uid="{96424CE5-7A07-447C-87E7-C85E68E7670A}"/>
    <dataValidation imeMode="fullKatakana" allowBlank="1" showInputMessage="1" showErrorMessage="1" sqref="I114:Y114" xr:uid="{A5FA2CBD-6EFC-4112-A7EF-9B46C32E8400}"/>
    <dataValidation imeMode="hiragana" allowBlank="1" showInputMessage="1" showErrorMessage="1" sqref="I116:Y116" xr:uid="{27B5EC2D-32B3-4D14-BDB6-C05C1B738298}"/>
    <dataValidation type="whole" imeMode="halfAlpha" allowBlank="1" showInputMessage="1" showErrorMessage="1" error="7桁の数字を入力してください" sqref="I118:M118" xr:uid="{7D495026-6F83-4558-A564-396735C2EBCD}">
      <formula1>0</formula1>
      <formula2>9999999</formula2>
    </dataValidation>
    <dataValidation imeMode="hiragana" allowBlank="1" showInputMessage="1" showErrorMessage="1" sqref="I120:Y120" xr:uid="{A5AE7056-3076-4DE1-B3C2-6C6C72DCFAC0}"/>
    <dataValidation imeMode="halfAlpha" allowBlank="1" showInputMessage="1" showErrorMessage="1" sqref="I122:M122" xr:uid="{715010B3-CDBD-4E1E-8621-84FC0CE12426}"/>
    <dataValidation imeMode="halfAlpha" allowBlank="1" showInputMessage="1" showErrorMessage="1" sqref="P122" xr:uid="{DB4ACBF5-684C-49A3-8C05-276C85F44C3B}"/>
    <dataValidation imeMode="halfAlpha" allowBlank="1" showInputMessage="1" showErrorMessage="1" sqref="I124:M124" xr:uid="{31699C8B-8CD1-4647-A095-3DC4EDC62177}"/>
    <dataValidation imeMode="halfAlpha" allowBlank="1" showInputMessage="1" showErrorMessage="1" sqref="I126:Y126" xr:uid="{F16DC28F-DC50-4645-B733-DD61FD779B4D}"/>
    <dataValidation type="list" imeMode="halfAlpha" allowBlank="1" showInputMessage="1" showErrorMessage="1" error="リストから選択してください" sqref="I153:M153" xr:uid="{AC8F5696-21FB-48FF-ADAD-1EF1BC0373CF}">
      <formula1>"しない,する"</formula1>
    </dataValidation>
    <dataValidation imeMode="fullKatakana" allowBlank="1" showInputMessage="1" showErrorMessage="1" sqref="I155:Y155" xr:uid="{753232AB-E280-4AEE-AA9A-F85CC6F11372}"/>
    <dataValidation imeMode="hiragana" allowBlank="1" showInputMessage="1" showErrorMessage="1" sqref="I157:Y157" xr:uid="{3450302E-B217-45FD-96B8-7A92FFAD2B38}"/>
    <dataValidation imeMode="halfAlpha" allowBlank="1" showInputMessage="1" showErrorMessage="1" sqref="I159:M159" xr:uid="{14535925-0321-4CDB-83F0-76D45A844635}"/>
    <dataValidation type="whole" imeMode="halfAlpha" allowBlank="1" showInputMessage="1" showErrorMessage="1" error="7桁の数字を入力してください" sqref="I161:M161" xr:uid="{CB58C128-DC3D-40F9-9D32-04FF976364DF}">
      <formula1>0</formula1>
      <formula2>9999999</formula2>
    </dataValidation>
    <dataValidation imeMode="hiragana" allowBlank="1" showInputMessage="1" showErrorMessage="1" sqref="I163:Y163" xr:uid="{766ACD50-9C3E-4FD5-8BCA-7E4BD9146C99}"/>
    <dataValidation imeMode="halfAlpha" allowBlank="1" showInputMessage="1" showErrorMessage="1" sqref="I165:M165" xr:uid="{A292F5B9-E952-4FAD-B062-96C03CB8AAA0}"/>
    <dataValidation imeMode="halfAlpha" allowBlank="1" showInputMessage="1" showErrorMessage="1" sqref="I167:M167" xr:uid="{5B7B56BC-2461-446D-9857-C502D4B13DB4}"/>
    <dataValidation imeMode="halfAlpha" allowBlank="1" showInputMessage="1" showErrorMessage="1" sqref="I169:Y169" xr:uid="{91D56A76-7444-49CB-BE87-531A7214D3AF}"/>
    <dataValidation type="date" imeMode="halfAlpha" allowBlank="1" showInputMessage="1" showErrorMessage="1" error="有効な日付を入力してください" sqref="I176:M176" xr:uid="{63E92175-23BC-444F-9EA7-E267988F8692}">
      <formula1>92</formula1>
      <formula2>73415</formula2>
    </dataValidation>
    <dataValidation imeMode="hiragana" allowBlank="1" showInputMessage="1" showErrorMessage="1" sqref="I178:M178" xr:uid="{50A3D389-175F-480D-AC4C-42157795F6DA}"/>
    <dataValidation allowBlank="1" showInputMessage="1" showErrorMessage="1" sqref="B182 B231 N233:O233 U233:V233 N238:O238 U238:V238 N245:O245 U245:V245 N264 P264 U264 W264 X264 Y264 B265 B269 B270 B304 B305 B316 B317 B318 B327 B333 B335 B336 B347 B354 B357 B364 B365 B366 B370 B371 B372 B373 B377 B380 B382 B392 B393 B398 B402 B403 B404 B410 B413 B414 B416" xr:uid="{AAFEBFF7-DB90-4644-9223-F8C909EF3354}"/>
    <dataValidation type="list" imeMode="halfAlpha" allowBlank="1" showInputMessage="1" showErrorMessage="1" error="リストから選択してください" sqref="K183:M183" xr:uid="{AA7DA4AB-91CD-4296-A7AE-528BD4A1D358}">
      <formula1>"○,　"</formula1>
    </dataValidation>
    <dataValidation type="list" imeMode="halfAlpha" allowBlank="1" showInputMessage="1" showErrorMessage="1" error="リストから選択してください" sqref="K184:M184" xr:uid="{61559B6B-8D12-4039-9254-008D2F994872}">
      <formula1>"○,　"</formula1>
    </dataValidation>
    <dataValidation type="list" imeMode="halfAlpha" allowBlank="1" showInputMessage="1" showErrorMessage="1" error="リストから選択してください" sqref="K185:M185" xr:uid="{47090726-845B-46D1-852A-6C4820DEA8CB}">
      <formula1>"○,　"</formula1>
    </dataValidation>
    <dataValidation type="list" imeMode="halfAlpha" allowBlank="1" showInputMessage="1" showErrorMessage="1" error="リストから選択してください" sqref="K186:M187" xr:uid="{8DD1F66E-EDE7-4758-968E-7DC90DB1BEA2}">
      <formula1>"○,　"</formula1>
    </dataValidation>
    <dataValidation type="whole" imeMode="halfAlpha" allowBlank="1" showInputMessage="1" showErrorMessage="1" error="有効な数字を入力してください" sqref="W186:X186" xr:uid="{3D047E14-C093-47C7-A335-79674E3D1FEB}">
      <formula1>0</formula1>
      <formula2>100</formula2>
    </dataValidation>
    <dataValidation type="whole" imeMode="halfAlpha" allowBlank="1" showInputMessage="1" showErrorMessage="1" error="有効な数字を入力してください" sqref="W187:X187" xr:uid="{A4C1F45B-3566-42AC-AC6D-32C70EDE8FDF}">
      <formula1>0</formula1>
      <formula2>100</formula2>
    </dataValidation>
    <dataValidation type="whole" imeMode="halfAlpha" allowBlank="1" showInputMessage="1" showErrorMessage="1" error="有効な数字を入力してください" sqref="I189:M189" xr:uid="{0FC42265-7D16-4A26-ABB3-D6EAC4C01D67}">
      <formula1>0</formula1>
      <formula2>9999999999</formula2>
    </dataValidation>
    <dataValidation type="whole" imeMode="halfAlpha" allowBlank="1" showInputMessage="1" showErrorMessage="1" error="有効な数字を入力してください" sqref="I191:M191" xr:uid="{F8C5F730-CD88-44AE-96DD-FD3EFBB7A21D}">
      <formula1>0</formula1>
      <formula2>9999999999</formula2>
    </dataValidation>
    <dataValidation type="whole" imeMode="halfAlpha" allowBlank="1" showInputMessage="1" showErrorMessage="1" error="有効な数字を入力してください" sqref="O191:Q191" xr:uid="{1A64A637-F59D-4623-8A75-AE678B63E167}">
      <formula1>0</formula1>
      <formula2>9999999999</formula2>
    </dataValidation>
    <dataValidation type="date" imeMode="halfAlpha" allowBlank="1" showInputMessage="1" showErrorMessage="1" error="有効な日付を入力してください" sqref="I193:M193" xr:uid="{048CAC59-7604-4653-BAE8-D685A5F3EEE4}">
      <formula1>92</formula1>
      <formula2>73415</formula2>
    </dataValidation>
    <dataValidation type="whole" imeMode="halfAlpha" allowBlank="1" showInputMessage="1" showErrorMessage="1" error="有効な数字を入力してください" sqref="I195:M195" xr:uid="{8A350BE5-9AE5-4C2B-82B6-ABDBCA46DF86}">
      <formula1>0</formula1>
      <formula2>9999999999</formula2>
    </dataValidation>
    <dataValidation type="list" imeMode="halfAlpha" allowBlank="1" showInputMessage="1" showErrorMessage="1" error="リストから選択してください" sqref="I197:M197" xr:uid="{33A0E503-DC22-4370-9CCA-1EC4BD7E8B9A}">
      <formula1>"該当する,該当しない,　"</formula1>
    </dataValidation>
    <dataValidation type="list" imeMode="halfAlpha" allowBlank="1" showInputMessage="1" showErrorMessage="1" error="リストから選択してください" sqref="I205:M205" xr:uid="{4F9ED942-7654-43AE-8B7C-C237D5F86245}">
      <formula1>許可コード</formula1>
    </dataValidation>
    <dataValidation type="date" imeMode="halfAlpha" allowBlank="1" showInputMessage="1" showErrorMessage="1" error="有効な日付を入力してください" sqref="I207:M207" xr:uid="{5FD2C63D-043A-4D67-AEA5-511568CFCAF4}">
      <formula1>92</formula1>
      <formula2>73415</formula2>
    </dataValidation>
    <dataValidation type="whole" imeMode="halfAlpha" allowBlank="1" showInputMessage="1" showErrorMessage="1" error="有効な数字を入力してください。10兆円以上になる場合は、9,999,999,999と入力してください" sqref="I209:M209" xr:uid="{D3682A79-F0CF-42D5-A111-2C2774A0D22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E1273AA9-C52F-48F4-9344-C2A4AD7437C4}">
      <formula1>-9999999999</formula1>
      <formula2>9999999999</formula2>
    </dataValidation>
    <dataValidation type="whole" imeMode="halfAlpha" allowBlank="1" showInputMessage="1" showErrorMessage="1" error="有効な数字を入力してください" sqref="I213:M213" xr:uid="{AC0C164C-E1B7-49FC-92A3-5C0E87AF5A92}">
      <formula1>-9999999999</formula1>
      <formula2>9999999999</formula2>
    </dataValidation>
    <dataValidation type="whole" imeMode="halfAlpha" allowBlank="1" showInputMessage="1" showErrorMessage="1" error="有効な数字を入力してください" sqref="I215:M215" xr:uid="{D8DFCFC8-A5CB-4653-9AC3-3C02D39AD0FE}">
      <formula1>-9999999999</formula1>
      <formula2>9999999999</formula2>
    </dataValidation>
    <dataValidation type="list" imeMode="halfAlpha" allowBlank="1" showInputMessage="1" showErrorMessage="1" error="リストから選択してください" sqref="I217:M217" xr:uid="{FFFB7514-6D55-451D-9308-8D975FC75A2E}">
      <formula1>"有,無,適用除外"</formula1>
    </dataValidation>
    <dataValidation type="list" imeMode="halfAlpha" allowBlank="1" showInputMessage="1" showErrorMessage="1" error="リストから選択してください" sqref="I219:M219" xr:uid="{423E2B7D-445C-4E2F-8BBF-1102D9080822}">
      <formula1>"有,無,適用除外"</formula1>
    </dataValidation>
    <dataValidation type="list" imeMode="halfAlpha" allowBlank="1" showInputMessage="1" showErrorMessage="1" error="リストから選択してください" sqref="I221:M221" xr:uid="{19429754-238E-4B3D-90CD-534426F74F10}">
      <formula1>"有,無,適用除外"</formula1>
    </dataValidation>
    <dataValidation type="list" imeMode="halfAlpha" allowBlank="1" showInputMessage="1" showErrorMessage="1" error="リストから選択してください" sqref="I223:M223" xr:uid="{DE32E7CF-2531-4FAD-B9A7-937492E11913}">
      <formula1>"加入,未加入"</formula1>
    </dataValidation>
    <dataValidation type="list" imeMode="halfAlpha" allowBlank="1" showInputMessage="1" showErrorMessage="1" error="リストから選択してください" sqref="L232:M232" xr:uid="{4FEFC5A3-BFB9-415B-96B8-5DE73CE3E340}">
      <formula1>"○,　"</formula1>
    </dataValidation>
    <dataValidation type="list" imeMode="halfAlpha" allowBlank="1" showInputMessage="1" showErrorMessage="1" error="リストから選択してください" sqref="N232:O232" xr:uid="{742DC503-EAA9-4D59-A1A3-BB842AA2923C}">
      <formula1>"一般,特定,　"</formula1>
    </dataValidation>
    <dataValidation type="whole" imeMode="halfAlpha" allowBlank="1" showInputMessage="1" showErrorMessage="1" error="有効な数字を入力してください" sqref="P232:Q232" xr:uid="{41C9D1FE-2DC6-4ACA-AA46-65DF8FBEEB3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2:T232" xr:uid="{7EB883F9-DE7D-421D-BD63-5F8F3CB6E99D}">
      <formula1>-9999999999</formula1>
      <formula2>9999999999</formula2>
    </dataValidation>
    <dataValidation type="list" imeMode="halfAlpha" allowBlank="1" showInputMessage="1" showErrorMessage="1" error="リストから選択してください" sqref="U232:V232" xr:uid="{9DA6EFAF-5F92-4DC9-95F5-055AC4ECE04C}">
      <formula1>"一般,特定,　"</formula1>
    </dataValidation>
    <dataValidation type="whole" imeMode="halfAlpha" allowBlank="1" showInputMessage="1" showErrorMessage="1" error="有効な数字を入力してください" sqref="W232" xr:uid="{E92095F1-5B1D-419B-9ED9-849E0F74CFB6}">
      <formula1>0</formula1>
      <formula2>9999999999</formula2>
    </dataValidation>
    <dataValidation type="whole" imeMode="halfAlpha" allowBlank="1" showInputMessage="1" showErrorMessage="1" error="有効な数字を入力してください" sqref="X232" xr:uid="{ED561D43-4D67-4AE8-9C3D-CDFE871B2385}">
      <formula1>0</formula1>
      <formula2>9999999999</formula2>
    </dataValidation>
    <dataValidation type="whole" imeMode="halfAlpha" allowBlank="1" showInputMessage="1" showErrorMessage="1" error="有効な数字を入力してください" sqref="Y232" xr:uid="{2FB04BCC-7B1F-44F6-8DCB-BB429971D9ED}">
      <formula1>0</formula1>
      <formula2>9999999999</formula2>
    </dataValidation>
    <dataValidation type="list" imeMode="halfAlpha" allowBlank="1" showInputMessage="1" showErrorMessage="1" error="リストから選択してください" sqref="L233:M233" xr:uid="{CD5A4EB2-89B7-49A6-8219-92BDF6D98C0B}">
      <formula1>"○,　"</formula1>
    </dataValidation>
    <dataValidation type="whole" imeMode="halfAlpha" allowBlank="1" showInputMessage="1" showErrorMessage="1" error="有効な数字を入力してください" sqref="P233:Q233" xr:uid="{90903A80-A8D6-42F7-A57C-196585E6601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3:T233" xr:uid="{ED3D836B-5DB0-41DB-A171-A5865266E074}">
      <formula1>-9999999999</formula1>
      <formula2>9999999999</formula2>
    </dataValidation>
    <dataValidation type="whole" imeMode="halfAlpha" allowBlank="1" showInputMessage="1" showErrorMessage="1" error="有効な数字を入力してください" sqref="W233" xr:uid="{1C1D9C8D-C580-43B1-A928-E09700D81E8C}">
      <formula1>0</formula1>
      <formula2>9999999999</formula2>
    </dataValidation>
    <dataValidation type="whole" imeMode="halfAlpha" allowBlank="1" showInputMessage="1" showErrorMessage="1" error="有効な数字を入力してください" sqref="X233" xr:uid="{A8E9F5CD-A81A-48EE-A6E7-95D1A31B68D2}">
      <formula1>0</formula1>
      <formula2>9999999999</formula2>
    </dataValidation>
    <dataValidation type="whole" imeMode="halfAlpha" allowBlank="1" showInputMessage="1" showErrorMessage="1" error="有効な数字を入力してください" sqref="Y233" xr:uid="{2D1BD66C-81E1-48A9-A2B5-BF14D857CEB2}">
      <formula1>0</formula1>
      <formula2>9999999999</formula2>
    </dataValidation>
    <dataValidation type="list" imeMode="halfAlpha" allowBlank="1" showInputMessage="1" showErrorMessage="1" error="リストから選択してください" sqref="L234:M234" xr:uid="{3F67EC57-412C-4A4D-9E80-269ED024E543}">
      <formula1>"○,　"</formula1>
    </dataValidation>
    <dataValidation type="list" imeMode="halfAlpha" allowBlank="1" showInputMessage="1" showErrorMessage="1" error="リストから選択してください" sqref="N234:O234" xr:uid="{4B0A0379-B645-4708-A316-BFB46DE9EF90}">
      <formula1>"一般,特定,　"</formula1>
    </dataValidation>
    <dataValidation type="whole" imeMode="halfAlpha" allowBlank="1" showInputMessage="1" showErrorMessage="1" error="有効な数字を入力してください" sqref="P234:Q234" xr:uid="{28B60BD3-763F-4D11-9F7F-EB9288939C4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4:T234" xr:uid="{027855A3-EA19-46A3-BB02-944AB8401F19}">
      <formula1>-9999999999</formula1>
      <formula2>9999999999</formula2>
    </dataValidation>
    <dataValidation type="list" imeMode="halfAlpha" allowBlank="1" showInputMessage="1" showErrorMessage="1" error="リストから選択してください" sqref="U234:V234" xr:uid="{688ED5FC-1B47-4223-BCAD-4957EAF9193F}">
      <formula1>"一般,特定,　"</formula1>
    </dataValidation>
    <dataValidation type="whole" imeMode="halfAlpha" allowBlank="1" showInputMessage="1" showErrorMessage="1" error="有効な数字を入力してください" sqref="W234" xr:uid="{D5EADDCD-A2BB-4F74-8580-E8A706E6CF0C}">
      <formula1>0</formula1>
      <formula2>9999999999</formula2>
    </dataValidation>
    <dataValidation type="whole" imeMode="halfAlpha" allowBlank="1" showInputMessage="1" showErrorMessage="1" error="有効な数字を入力してください" sqref="X234" xr:uid="{6FE95D2C-9C3A-4C5B-94C5-67BD2E7F3F4C}">
      <formula1>0</formula1>
      <formula2>9999999999</formula2>
    </dataValidation>
    <dataValidation type="whole" imeMode="halfAlpha" allowBlank="1" showInputMessage="1" showErrorMessage="1" error="有効な数字を入力してください" sqref="Y234" xr:uid="{E97F64CF-A1BA-4127-9E48-EE0F2FE52316}">
      <formula1>0</formula1>
      <formula2>9999999999</formula2>
    </dataValidation>
    <dataValidation type="list" imeMode="halfAlpha" allowBlank="1" showInputMessage="1" showErrorMessage="1" error="リストから選択してください" sqref="L235:M235" xr:uid="{3683F142-4FFA-4CCF-86B9-B64815E0E4B3}">
      <formula1>"○,　"</formula1>
    </dataValidation>
    <dataValidation type="list" imeMode="halfAlpha" allowBlank="1" showInputMessage="1" showErrorMessage="1" error="リストから選択してください" sqref="N235:O235" xr:uid="{E355A494-F3DF-4E74-A68C-1DFBC2C73C00}">
      <formula1>"一般,特定,　"</formula1>
    </dataValidation>
    <dataValidation type="whole" imeMode="halfAlpha" allowBlank="1" showInputMessage="1" showErrorMessage="1" error="有効な数字を入力してください" sqref="P235:Q235" xr:uid="{5371C824-B693-480F-BD00-F693BCB77E9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5:T235" xr:uid="{30316DDA-EB98-4B5E-BD50-6BDADAF397D0}">
      <formula1>-9999999999</formula1>
      <formula2>9999999999</formula2>
    </dataValidation>
    <dataValidation type="list" imeMode="halfAlpha" allowBlank="1" showInputMessage="1" showErrorMessage="1" error="リストから選択してください" sqref="U235:V235" xr:uid="{C40DE4BA-0EDA-4403-B7A6-5115518727C6}">
      <formula1>"一般,特定,　"</formula1>
    </dataValidation>
    <dataValidation type="whole" imeMode="halfAlpha" allowBlank="1" showInputMessage="1" showErrorMessage="1" error="有効な数字を入力してください" sqref="W235" xr:uid="{2B4CA695-FE2C-4194-9129-A67354DBC77D}">
      <formula1>0</formula1>
      <formula2>9999999999</formula2>
    </dataValidation>
    <dataValidation type="whole" imeMode="halfAlpha" allowBlank="1" showInputMessage="1" showErrorMessage="1" error="有効な数字を入力してください" sqref="X235" xr:uid="{B58F541C-54E7-4E2A-8122-6A3DC46272DE}">
      <formula1>0</formula1>
      <formula2>9999999999</formula2>
    </dataValidation>
    <dataValidation type="whole" imeMode="halfAlpha" allowBlank="1" showInputMessage="1" showErrorMessage="1" error="有効な数字を入力してください" sqref="Y235" xr:uid="{AA491878-6EA0-4690-B71A-6F4FF9F3134F}">
      <formula1>0</formula1>
      <formula2>9999999999</formula2>
    </dataValidation>
    <dataValidation type="list" imeMode="halfAlpha" allowBlank="1" showInputMessage="1" showErrorMessage="1" error="リストから選択してください" sqref="L236:M236" xr:uid="{BAA0CBC8-B7E5-437C-BA79-C1EF99B19405}">
      <formula1>"○,　"</formula1>
    </dataValidation>
    <dataValidation type="list" imeMode="halfAlpha" allowBlank="1" showInputMessage="1" showErrorMessage="1" error="リストから選択してください" sqref="N236:O236" xr:uid="{264504AE-8A60-4848-A355-A26C43B4BFC7}">
      <formula1>"一般,特定,　"</formula1>
    </dataValidation>
    <dataValidation type="whole" imeMode="halfAlpha" allowBlank="1" showInputMessage="1" showErrorMessage="1" error="有効な数字を入力してください" sqref="P236:Q236" xr:uid="{96A1129D-DA44-436E-82A9-9A70C80C968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6:T236" xr:uid="{D07013F4-9789-44B6-BD1E-F157CCB8EB69}">
      <formula1>-9999999999</formula1>
      <formula2>9999999999</formula2>
    </dataValidation>
    <dataValidation type="list" imeMode="halfAlpha" allowBlank="1" showInputMessage="1" showErrorMessage="1" error="リストから選択してください" sqref="U236:V236" xr:uid="{7134DAAE-0ED0-45BA-B277-BBB0E18263E2}">
      <formula1>"一般,特定,　"</formula1>
    </dataValidation>
    <dataValidation type="whole" imeMode="halfAlpha" allowBlank="1" showInputMessage="1" showErrorMessage="1" error="有効な数字を入力してください" sqref="W236" xr:uid="{7DBDBBE8-28D3-46C8-BAF2-AF99B364A2EA}">
      <formula1>0</formula1>
      <formula2>9999999999</formula2>
    </dataValidation>
    <dataValidation type="whole" imeMode="halfAlpha" allowBlank="1" showInputMessage="1" showErrorMessage="1" error="有効な数字を入力してください" sqref="X236" xr:uid="{D92081A5-8F10-44CD-8BA6-BD96C866AA63}">
      <formula1>0</formula1>
      <formula2>9999999999</formula2>
    </dataValidation>
    <dataValidation type="whole" imeMode="halfAlpha" allowBlank="1" showInputMessage="1" showErrorMessage="1" error="有効な数字を入力してください" sqref="Y236" xr:uid="{3313E17B-50C5-4B65-95D0-5AEC45ECD87B}">
      <formula1>0</formula1>
      <formula2>9999999999</formula2>
    </dataValidation>
    <dataValidation type="list" imeMode="halfAlpha" allowBlank="1" showInputMessage="1" showErrorMessage="1" error="リストから選択してください" sqref="L237:M237" xr:uid="{7FC2A3E7-FAE0-44AE-9297-BC98C3C8498C}">
      <formula1>"○,　"</formula1>
    </dataValidation>
    <dataValidation type="list" imeMode="halfAlpha" allowBlank="1" showInputMessage="1" showErrorMessage="1" error="リストから選択してください" sqref="N237:O237" xr:uid="{64686D76-ADFB-4B0A-A665-A775C1880BEA}">
      <formula1>"一般,特定,　"</formula1>
    </dataValidation>
    <dataValidation type="whole" imeMode="halfAlpha" allowBlank="1" showInputMessage="1" showErrorMessage="1" error="有効な数字を入力してください" sqref="P237:Q237" xr:uid="{4F1DB8D1-AC59-425B-B3AA-8B42CCC64DC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7:T237" xr:uid="{74BEEDBE-3AA4-4F3D-8741-0836FDAAB250}">
      <formula1>-9999999999</formula1>
      <formula2>9999999999</formula2>
    </dataValidation>
    <dataValidation type="list" imeMode="halfAlpha" allowBlank="1" showInputMessage="1" showErrorMessage="1" error="リストから選択してください" sqref="U237:V237" xr:uid="{B5B04DCD-CB11-4EEA-A4AB-562505EEBFEE}">
      <formula1>"一般,特定,　"</formula1>
    </dataValidation>
    <dataValidation type="whole" imeMode="halfAlpha" allowBlank="1" showInputMessage="1" showErrorMessage="1" error="有効な数字を入力してください" sqref="W237" xr:uid="{41983B3B-A1A5-48A1-B104-72A510F28B86}">
      <formula1>0</formula1>
      <formula2>9999999999</formula2>
    </dataValidation>
    <dataValidation type="whole" imeMode="halfAlpha" allowBlank="1" showInputMessage="1" showErrorMessage="1" error="有効な数字を入力してください" sqref="X237" xr:uid="{1B181CE0-4AC6-4585-B377-C91B0694E0B1}">
      <formula1>0</formula1>
      <formula2>9999999999</formula2>
    </dataValidation>
    <dataValidation type="whole" imeMode="halfAlpha" allowBlank="1" showInputMessage="1" showErrorMessage="1" error="有効な数字を入力してください" sqref="Y237" xr:uid="{0745B824-E909-4E2A-B145-F4F470FE2E93}">
      <formula1>0</formula1>
      <formula2>9999999999</formula2>
    </dataValidation>
    <dataValidation type="list" imeMode="halfAlpha" allowBlank="1" showInputMessage="1" showErrorMessage="1" error="リストから選択してください" sqref="L238:M238" xr:uid="{B6FF4FDC-46C6-4A1B-9B5E-17FFC06A0547}">
      <formula1>"○,　"</formula1>
    </dataValidation>
    <dataValidation type="whole" imeMode="halfAlpha" allowBlank="1" showInputMessage="1" showErrorMessage="1" error="有効な数字を入力してください" sqref="P238:Q238" xr:uid="{4C90233A-FF76-4579-9203-E0AD4AA799E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8:T238" xr:uid="{9E06941D-7BDC-439B-B48D-CDF8D4CBADDF}">
      <formula1>-9999999999</formula1>
      <formula2>9999999999</formula2>
    </dataValidation>
    <dataValidation type="whole" imeMode="halfAlpha" allowBlank="1" showInputMessage="1" showErrorMessage="1" error="有効な数字を入力してください" sqref="W238" xr:uid="{232A7F3B-F6A1-4EF7-BE69-56C0B3544B24}">
      <formula1>0</formula1>
      <formula2>9999999999</formula2>
    </dataValidation>
    <dataValidation type="whole" imeMode="halfAlpha" allowBlank="1" showInputMessage="1" showErrorMessage="1" error="有効な数字を入力してください" sqref="X238" xr:uid="{BEF2DD36-6B07-46F0-8714-43C9AE63A826}">
      <formula1>0</formula1>
      <formula2>9999999999</formula2>
    </dataValidation>
    <dataValidation type="whole" imeMode="halfAlpha" allowBlank="1" showInputMessage="1" showErrorMessage="1" error="有効な数字を入力してください" sqref="Y238" xr:uid="{7E65614C-9EA9-4DB0-89F5-4E691C5664F5}">
      <formula1>0</formula1>
      <formula2>9999999999</formula2>
    </dataValidation>
    <dataValidation type="list" imeMode="halfAlpha" allowBlank="1" showInputMessage="1" showErrorMessage="1" error="リストから選択してください" sqref="L239:M239" xr:uid="{335DEAB5-1160-419B-BB20-4816E69DFB01}">
      <formula1>"○,　"</formula1>
    </dataValidation>
    <dataValidation type="list" imeMode="halfAlpha" allowBlank="1" showInputMessage="1" showErrorMessage="1" error="リストから選択してください" sqref="N239:O239" xr:uid="{0E489F0D-723C-4950-BA9B-A78BBA003756}">
      <formula1>"一般,特定,　"</formula1>
    </dataValidation>
    <dataValidation type="whole" imeMode="halfAlpha" allowBlank="1" showInputMessage="1" showErrorMessage="1" error="有効な数字を入力してください" sqref="P239:Q239" xr:uid="{C294FFA2-9E8B-43BD-9827-8C4F7930F6E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9:T239" xr:uid="{50CB79DC-D7FB-4FFE-92FB-C5CDF33DAF19}">
      <formula1>-9999999999</formula1>
      <formula2>9999999999</formula2>
    </dataValidation>
    <dataValidation type="list" imeMode="halfAlpha" allowBlank="1" showInputMessage="1" showErrorMessage="1" error="リストから選択してください" sqref="U239:V239" xr:uid="{485AF5FE-BC0C-4497-B612-E2A64C92EC74}">
      <formula1>"一般,特定,　"</formula1>
    </dataValidation>
    <dataValidation type="whole" imeMode="halfAlpha" allowBlank="1" showInputMessage="1" showErrorMessage="1" error="有効な数字を入力してください" sqref="W239" xr:uid="{74E2F1C3-8FFF-4CB4-9F08-23B9FD89D70F}">
      <formula1>0</formula1>
      <formula2>9999999999</formula2>
    </dataValidation>
    <dataValidation type="whole" imeMode="halfAlpha" allowBlank="1" showInputMessage="1" showErrorMessage="1" error="有効な数字を入力してください" sqref="X239" xr:uid="{8C17BE7D-5997-4000-8FF1-77BD6E4F87FB}">
      <formula1>0</formula1>
      <formula2>9999999999</formula2>
    </dataValidation>
    <dataValidation type="whole" imeMode="halfAlpha" allowBlank="1" showInputMessage="1" showErrorMessage="1" error="有効な数字を入力してください" sqref="Y239" xr:uid="{B424E167-A0A3-4CB1-9692-CD7E796D1CBB}">
      <formula1>0</formula1>
      <formula2>9999999999</formula2>
    </dataValidation>
    <dataValidation type="list" imeMode="halfAlpha" allowBlank="1" showInputMessage="1" showErrorMessage="1" error="リストから選択してください" sqref="L240:M240" xr:uid="{66078EDA-5188-48DF-8258-A93F678165A7}">
      <formula1>"○,　"</formula1>
    </dataValidation>
    <dataValidation type="list" imeMode="halfAlpha" allowBlank="1" showInputMessage="1" showErrorMessage="1" error="リストから選択してください" sqref="N240:O240" xr:uid="{91D9FA1D-440D-403B-90FF-3D2C66A18EFC}">
      <formula1>"一般,特定,　"</formula1>
    </dataValidation>
    <dataValidation type="whole" imeMode="halfAlpha" allowBlank="1" showInputMessage="1" showErrorMessage="1" error="有効な数字を入力してください" sqref="P240:Q240" xr:uid="{0B83C60E-91BB-4E61-840E-BD3FC384DD8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0:T240" xr:uid="{B67D0961-A740-4FC7-881B-B0B7C20643EF}">
      <formula1>-9999999999</formula1>
      <formula2>9999999999</formula2>
    </dataValidation>
    <dataValidation type="list" imeMode="halfAlpha" allowBlank="1" showInputMessage="1" showErrorMessage="1" error="リストから選択してください" sqref="U240:V240" xr:uid="{F526C062-9721-43F5-B23D-9B7540A70891}">
      <formula1>"一般,特定,　"</formula1>
    </dataValidation>
    <dataValidation type="whole" imeMode="halfAlpha" allowBlank="1" showInputMessage="1" showErrorMessage="1" error="有効な数字を入力してください" sqref="W240" xr:uid="{818ECB0A-709D-4248-A0B0-1B94569B222F}">
      <formula1>0</formula1>
      <formula2>9999999999</formula2>
    </dataValidation>
    <dataValidation type="whole" imeMode="halfAlpha" allowBlank="1" showInputMessage="1" showErrorMessage="1" error="有効な数字を入力してください" sqref="X240" xr:uid="{42F6A4E8-E5A6-4AEE-8F0B-C5BB7BEC275E}">
      <formula1>0</formula1>
      <formula2>9999999999</formula2>
    </dataValidation>
    <dataValidation type="whole" imeMode="halfAlpha" allowBlank="1" showInputMessage="1" showErrorMessage="1" error="有効な数字を入力してください" sqref="Y240" xr:uid="{C884BD60-AF93-4492-B21C-2A9842177756}">
      <formula1>0</formula1>
      <formula2>9999999999</formula2>
    </dataValidation>
    <dataValidation type="list" imeMode="halfAlpha" allowBlank="1" showInputMessage="1" showErrorMessage="1" error="リストから選択してください" sqref="L241:M241" xr:uid="{7212F6F1-6BDB-48DC-ADBD-28A58557D689}">
      <formula1>"○,　"</formula1>
    </dataValidation>
    <dataValidation type="list" imeMode="halfAlpha" allowBlank="1" showInputMessage="1" showErrorMessage="1" error="リストから選択してください" sqref="N241:O241" xr:uid="{01BD46ED-C7C3-4528-998D-AFDD916785E7}">
      <formula1>"一般,特定,　"</formula1>
    </dataValidation>
    <dataValidation type="whole" imeMode="halfAlpha" allowBlank="1" showInputMessage="1" showErrorMessage="1" error="有効な数字を入力してください" sqref="P241:Q241" xr:uid="{E99FFD4D-ACF2-41A4-80D9-8613EDD6689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1:T241" xr:uid="{1267E94E-0C3F-4D83-ACF0-F06796ECA2A9}">
      <formula1>-9999999999</formula1>
      <formula2>9999999999</formula2>
    </dataValidation>
    <dataValidation type="list" imeMode="halfAlpha" allowBlank="1" showInputMessage="1" showErrorMessage="1" error="リストから選択してください" sqref="U241:V241" xr:uid="{FDE7B118-2BBF-477E-A863-4C43ED5A5745}">
      <formula1>"一般,特定,　"</formula1>
    </dataValidation>
    <dataValidation type="whole" imeMode="halfAlpha" allowBlank="1" showInputMessage="1" showErrorMessage="1" error="有効な数字を入力してください" sqref="W241" xr:uid="{89B1499C-9457-426A-AF3A-852EE38CB6C3}">
      <formula1>0</formula1>
      <formula2>9999999999</formula2>
    </dataValidation>
    <dataValidation type="whole" imeMode="halfAlpha" allowBlank="1" showInputMessage="1" showErrorMessage="1" error="有効な数字を入力してください" sqref="X241" xr:uid="{C98142A0-1654-43F5-9A22-12070027CAF3}">
      <formula1>0</formula1>
      <formula2>9999999999</formula2>
    </dataValidation>
    <dataValidation type="whole" imeMode="halfAlpha" allowBlank="1" showInputMessage="1" showErrorMessage="1" error="有効な数字を入力してください" sqref="Y241" xr:uid="{E5FBAB3E-1F9C-4FBE-8B35-6DCBD3AEFBC0}">
      <formula1>0</formula1>
      <formula2>9999999999</formula2>
    </dataValidation>
    <dataValidation type="list" imeMode="halfAlpha" allowBlank="1" showInputMessage="1" showErrorMessage="1" error="リストから選択してください" sqref="L242:M242" xr:uid="{8864C1C4-CC52-4D55-B343-74CDDDC09441}">
      <formula1>"○,　"</formula1>
    </dataValidation>
    <dataValidation type="list" imeMode="halfAlpha" allowBlank="1" showInputMessage="1" showErrorMessage="1" error="リストから選択してください" sqref="N242:O242" xr:uid="{1336A205-0A9C-4CD8-8481-57807EF619D0}">
      <formula1>"一般,特定,　"</formula1>
    </dataValidation>
    <dataValidation type="whole" imeMode="halfAlpha" allowBlank="1" showInputMessage="1" showErrorMessage="1" error="有効な数字を入力してください" sqref="P242:Q242" xr:uid="{B66CCCE7-EE77-4266-8972-E1A308CD7F4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2:T242" xr:uid="{B77B45D2-7E8B-4E99-93A5-8726D25C7F4F}">
      <formula1>-9999999999</formula1>
      <formula2>9999999999</formula2>
    </dataValidation>
    <dataValidation type="list" imeMode="halfAlpha" allowBlank="1" showInputMessage="1" showErrorMessage="1" error="リストから選択してください" sqref="U242:V242" xr:uid="{5ED2FA48-5130-49E3-AA58-5D83AC5CF9A3}">
      <formula1>"一般,特定,　"</formula1>
    </dataValidation>
    <dataValidation type="whole" imeMode="halfAlpha" allowBlank="1" showInputMessage="1" showErrorMessage="1" error="有効な数字を入力してください" sqref="W242" xr:uid="{EE08F16B-0181-492B-A351-C3678F91A415}">
      <formula1>0</formula1>
      <formula2>9999999999</formula2>
    </dataValidation>
    <dataValidation type="whole" imeMode="halfAlpha" allowBlank="1" showInputMessage="1" showErrorMessage="1" error="有効な数字を入力してください" sqref="X242" xr:uid="{BD3CB4C5-65E7-45D6-A244-F77C173C520F}">
      <formula1>0</formula1>
      <formula2>9999999999</formula2>
    </dataValidation>
    <dataValidation type="whole" imeMode="halfAlpha" allowBlank="1" showInputMessage="1" showErrorMessage="1" error="有効な数字を入力してください" sqref="Y242" xr:uid="{7DE518EC-753F-4557-BF93-E3F7E97F6AF5}">
      <formula1>0</formula1>
      <formula2>9999999999</formula2>
    </dataValidation>
    <dataValidation type="list" imeMode="halfAlpha" allowBlank="1" showInputMessage="1" showErrorMessage="1" error="リストから選択してください" sqref="L243:M243" xr:uid="{F6E546E5-7981-4052-9522-B76E59B847EE}">
      <formula1>"○,　"</formula1>
    </dataValidation>
    <dataValidation type="list" imeMode="halfAlpha" allowBlank="1" showInputMessage="1" showErrorMessage="1" error="リストから選択してください" sqref="N243:O243" xr:uid="{162CF642-C2FE-4FB3-99E5-20F4D8C6E36D}">
      <formula1>"一般,特定,　"</formula1>
    </dataValidation>
    <dataValidation type="whole" imeMode="halfAlpha" allowBlank="1" showInputMessage="1" showErrorMessage="1" error="有効な数字を入力してください" sqref="P243:Q243" xr:uid="{3D3A22C5-2AF9-4502-9F75-71DC2CBEC21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3:T243" xr:uid="{76F5C5D1-94A4-4AF6-9B55-0C6912C0550E}">
      <formula1>-9999999999</formula1>
      <formula2>9999999999</formula2>
    </dataValidation>
    <dataValidation type="list" imeMode="halfAlpha" allowBlank="1" showInputMessage="1" showErrorMessage="1" error="リストから選択してください" sqref="U243:V243" xr:uid="{084D80B7-4D2C-4500-9C78-721E5DE5B1A0}">
      <formula1>"一般,特定,　"</formula1>
    </dataValidation>
    <dataValidation type="whole" imeMode="halfAlpha" allowBlank="1" showInputMessage="1" showErrorMessage="1" error="有効な数字を入力してください" sqref="W243" xr:uid="{9DAA9612-0698-4674-9664-93E24F5E6BC7}">
      <formula1>0</formula1>
      <formula2>9999999999</formula2>
    </dataValidation>
    <dataValidation type="whole" imeMode="halfAlpha" allowBlank="1" showInputMessage="1" showErrorMessage="1" error="有効な数字を入力してください" sqref="X243" xr:uid="{DE56218D-7F4E-4AA8-98AC-B0923F8BE8B1}">
      <formula1>0</formula1>
      <formula2>9999999999</formula2>
    </dataValidation>
    <dataValidation type="whole" imeMode="halfAlpha" allowBlank="1" showInputMessage="1" showErrorMessage="1" error="有効な数字を入力してください" sqref="Y243" xr:uid="{5F71993E-167E-4F89-ADCA-783CA8015CF1}">
      <formula1>0</formula1>
      <formula2>9999999999</formula2>
    </dataValidation>
    <dataValidation type="list" imeMode="halfAlpha" allowBlank="1" showInputMessage="1" showErrorMessage="1" error="リストから選択してください" sqref="L244:M244" xr:uid="{6B5DDEBE-F629-49AF-B3C5-529A077FDE4E}">
      <formula1>"○,　"</formula1>
    </dataValidation>
    <dataValidation type="list" imeMode="halfAlpha" allowBlank="1" showInputMessage="1" showErrorMessage="1" error="リストから選択してください" sqref="N244:O244" xr:uid="{8605E52F-AC94-4DDB-AAAB-12178EBD40E7}">
      <formula1>"一般,特定,　"</formula1>
    </dataValidation>
    <dataValidation type="whole" imeMode="halfAlpha" allowBlank="1" showInputMessage="1" showErrorMessage="1" error="有効な数字を入力してください" sqref="P244:Q244" xr:uid="{34A0663A-8A9E-4A32-B81A-2EFC31FA185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4:T244" xr:uid="{9230FD1A-1F8E-4985-BD6F-A97611F934F4}">
      <formula1>-9999999999</formula1>
      <formula2>9999999999</formula2>
    </dataValidation>
    <dataValidation type="list" imeMode="halfAlpha" allowBlank="1" showInputMessage="1" showErrorMessage="1" error="リストから選択してください" sqref="U244:V244" xr:uid="{49F89CEF-AA34-42A5-A465-E6A0486FED20}">
      <formula1>"一般,特定,　"</formula1>
    </dataValidation>
    <dataValidation type="whole" imeMode="halfAlpha" allowBlank="1" showInputMessage="1" showErrorMessage="1" error="有効な数字を入力してください" sqref="W244" xr:uid="{DBB4E6ED-95AD-49D0-A011-D75781EF6B05}">
      <formula1>0</formula1>
      <formula2>9999999999</formula2>
    </dataValidation>
    <dataValidation type="whole" imeMode="halfAlpha" allowBlank="1" showInputMessage="1" showErrorMessage="1" error="有効な数字を入力してください" sqref="X244" xr:uid="{8B397BF9-851C-483D-BF82-A38B6AC84077}">
      <formula1>0</formula1>
      <formula2>9999999999</formula2>
    </dataValidation>
    <dataValidation type="whole" imeMode="halfAlpha" allowBlank="1" showInputMessage="1" showErrorMessage="1" error="有効な数字を入力してください" sqref="Y244" xr:uid="{BDE1D61A-9B72-4295-B249-0B867C1AE660}">
      <formula1>0</formula1>
      <formula2>9999999999</formula2>
    </dataValidation>
    <dataValidation type="list" imeMode="halfAlpha" allowBlank="1" showInputMessage="1" showErrorMessage="1" error="リストから選択してください" sqref="L245:M245" xr:uid="{F7C2952C-883A-4D32-AD35-E1C2AB1FB54A}">
      <formula1>"○,　"</formula1>
    </dataValidation>
    <dataValidation type="whole" imeMode="halfAlpha" allowBlank="1" showInputMessage="1" showErrorMessage="1" error="有効な数字を入力してください" sqref="P245:Q245" xr:uid="{22E8170C-B2BD-4C62-A001-FCEAC4F0623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5:T245" xr:uid="{D8D993F2-60E5-496E-B8D6-3B96829D57B7}">
      <formula1>-9999999999</formula1>
      <formula2>9999999999</formula2>
    </dataValidation>
    <dataValidation type="whole" imeMode="halfAlpha" allowBlank="1" showInputMessage="1" showErrorMessage="1" error="有効な数字を入力してください" sqref="W245" xr:uid="{C45328F8-04DB-4075-8D1B-CC48BF928BB1}">
      <formula1>0</formula1>
      <formula2>9999999999</formula2>
    </dataValidation>
    <dataValidation type="whole" imeMode="halfAlpha" allowBlank="1" showInputMessage="1" showErrorMessage="1" error="有効な数字を入力してください" sqref="X245" xr:uid="{6FC1D88A-1B7B-4305-90E3-7EA79EF20D44}">
      <formula1>0</formula1>
      <formula2>9999999999</formula2>
    </dataValidation>
    <dataValidation type="whole" imeMode="halfAlpha" allowBlank="1" showInputMessage="1" showErrorMessage="1" error="有効な数字を入力してください" sqref="Y245" xr:uid="{2DCCBA28-D401-49CA-8EA0-EF1B71DAC62B}">
      <formula1>0</formula1>
      <formula2>9999999999</formula2>
    </dataValidation>
    <dataValidation type="list" imeMode="halfAlpha" allowBlank="1" showInputMessage="1" showErrorMessage="1" error="リストから選択してください" sqref="L246:M246" xr:uid="{FD5117FC-BDF0-4F82-B64D-273DCE48720C}">
      <formula1>"○,　"</formula1>
    </dataValidation>
    <dataValidation type="list" imeMode="halfAlpha" allowBlank="1" showInputMessage="1" showErrorMessage="1" error="リストから選択してください" sqref="N246:O246" xr:uid="{BB0AC666-8146-45DA-801B-791CB9D701F1}">
      <formula1>"一般,特定,　"</formula1>
    </dataValidation>
    <dataValidation type="whole" imeMode="halfAlpha" allowBlank="1" showInputMessage="1" showErrorMessage="1" error="有効な数字を入力してください" sqref="P246:Q246" xr:uid="{B1290CE3-37B9-4CC2-8613-E33E05BE102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6:T246" xr:uid="{F625240F-3E2D-445C-BC86-9E43AB31B2D2}">
      <formula1>-9999999999</formula1>
      <formula2>9999999999</formula2>
    </dataValidation>
    <dataValidation type="list" imeMode="halfAlpha" allowBlank="1" showInputMessage="1" showErrorMessage="1" error="リストから選択してください" sqref="U246:V246" xr:uid="{BE75EE43-020C-41E7-8F7B-021293F69E7F}">
      <formula1>"一般,特定,　"</formula1>
    </dataValidation>
    <dataValidation type="whole" imeMode="halfAlpha" allowBlank="1" showInputMessage="1" showErrorMessage="1" error="有効な数字を入力してください" sqref="W246" xr:uid="{50021461-99CA-4613-8304-B1E2D846D198}">
      <formula1>0</formula1>
      <formula2>9999999999</formula2>
    </dataValidation>
    <dataValidation type="whole" imeMode="halfAlpha" allowBlank="1" showInputMessage="1" showErrorMessage="1" error="有効な数字を入力してください" sqref="X246" xr:uid="{86FEED3B-CB6C-4B04-957C-56557307EF44}">
      <formula1>0</formula1>
      <formula2>9999999999</formula2>
    </dataValidation>
    <dataValidation type="whole" imeMode="halfAlpha" allowBlank="1" showInputMessage="1" showErrorMessage="1" error="有効な数字を入力してください" sqref="Y246" xr:uid="{2A641935-7264-4D21-8EB6-5CD66D3CB0B9}">
      <formula1>0</formula1>
      <formula2>9999999999</formula2>
    </dataValidation>
    <dataValidation type="list" imeMode="halfAlpha" allowBlank="1" showInputMessage="1" showErrorMessage="1" error="リストから選択してください" sqref="L247:M247" xr:uid="{ABE22C4D-4B18-4F1A-8EC2-DEBA631F1121}">
      <formula1>"○,　"</formula1>
    </dataValidation>
    <dataValidation type="list" imeMode="halfAlpha" allowBlank="1" showInputMessage="1" showErrorMessage="1" error="リストから選択してください" sqref="N247:O247" xr:uid="{61BAF2B0-0A6A-4219-A9D7-47E04E252AD5}">
      <formula1>"一般,特定,　"</formula1>
    </dataValidation>
    <dataValidation type="whole" imeMode="halfAlpha" allowBlank="1" showInputMessage="1" showErrorMessage="1" error="有効な数字を入力してください" sqref="P247:Q247" xr:uid="{EE079F11-1999-477A-A851-725969C610F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7:T247" xr:uid="{F5A72E8C-27D2-4735-8BA9-C1025678AEF5}">
      <formula1>-9999999999</formula1>
      <formula2>9999999999</formula2>
    </dataValidation>
    <dataValidation type="list" imeMode="halfAlpha" allowBlank="1" showInputMessage="1" showErrorMessage="1" error="リストから選択してください" sqref="U247:V247" xr:uid="{25E54401-4DDC-468F-93AC-4F75B6360879}">
      <formula1>"一般,特定,　"</formula1>
    </dataValidation>
    <dataValidation type="whole" imeMode="halfAlpha" allowBlank="1" showInputMessage="1" showErrorMessage="1" error="有効な数字を入力してください" sqref="W247" xr:uid="{7FFE0FB0-FDF8-45F5-90C8-BDBCFBB07BB2}">
      <formula1>0</formula1>
      <formula2>9999999999</formula2>
    </dataValidation>
    <dataValidation type="whole" imeMode="halfAlpha" allowBlank="1" showInputMessage="1" showErrorMessage="1" error="有効な数字を入力してください" sqref="X247" xr:uid="{CC22A459-A8D5-45AC-A7D6-5DEB0B116260}">
      <formula1>0</formula1>
      <formula2>9999999999</formula2>
    </dataValidation>
    <dataValidation type="whole" imeMode="halfAlpha" allowBlank="1" showInputMessage="1" showErrorMessage="1" error="有効な数字を入力してください" sqref="Y247" xr:uid="{FEAC3CE5-6483-4892-9DB2-C97FE06AD1D5}">
      <formula1>0</formula1>
      <formula2>9999999999</formula2>
    </dataValidation>
    <dataValidation type="list" imeMode="halfAlpha" allowBlank="1" showInputMessage="1" showErrorMessage="1" error="リストから選択してください" sqref="L248:M248" xr:uid="{BD044275-506E-4C0A-A883-53B77CE15E31}">
      <formula1>"○,　"</formula1>
    </dataValidation>
    <dataValidation type="list" imeMode="halfAlpha" allowBlank="1" showInputMessage="1" showErrorMessage="1" error="リストから選択してください" sqref="N248:O248" xr:uid="{8A23F46E-D77F-4674-98A9-041A72D78642}">
      <formula1>"一般,特定,　"</formula1>
    </dataValidation>
    <dataValidation type="whole" imeMode="halfAlpha" allowBlank="1" showInputMessage="1" showErrorMessage="1" error="有効な数字を入力してください" sqref="P248:Q248" xr:uid="{393676E6-FCC0-474F-AB14-4AAAB4A1BC4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8:T248" xr:uid="{CBAD657E-572C-4512-BC94-939B9E261D9D}">
      <formula1>-9999999999</formula1>
      <formula2>9999999999</formula2>
    </dataValidation>
    <dataValidation type="list" imeMode="halfAlpha" allowBlank="1" showInputMessage="1" showErrorMessage="1" error="リストから選択してください" sqref="U248:V248" xr:uid="{AFFD6508-AFA0-448C-A094-BDF3899C6DCD}">
      <formula1>"一般,特定,　"</formula1>
    </dataValidation>
    <dataValidation type="whole" imeMode="halfAlpha" allowBlank="1" showInputMessage="1" showErrorMessage="1" error="有効な数字を入力してください" sqref="W248" xr:uid="{F45F617B-69FE-45BB-ADD4-8EEE636C94A2}">
      <formula1>0</formula1>
      <formula2>9999999999</formula2>
    </dataValidation>
    <dataValidation type="whole" imeMode="halfAlpha" allowBlank="1" showInputMessage="1" showErrorMessage="1" error="有効な数字を入力してください" sqref="X248" xr:uid="{FE2403B5-B637-467E-88A2-CB5C2416D0BE}">
      <formula1>0</formula1>
      <formula2>9999999999</formula2>
    </dataValidation>
    <dataValidation type="whole" imeMode="halfAlpha" allowBlank="1" showInputMessage="1" showErrorMessage="1" error="有効な数字を入力してください" sqref="Y248" xr:uid="{3A5E5849-619E-498C-A014-F5E413A333A0}">
      <formula1>0</formula1>
      <formula2>9999999999</formula2>
    </dataValidation>
    <dataValidation type="list" imeMode="halfAlpha" allowBlank="1" showInputMessage="1" showErrorMessage="1" error="リストから選択してください" sqref="L249:M249" xr:uid="{59D53A61-300F-4979-A25E-05DC1BCF9C07}">
      <formula1>"○,　"</formula1>
    </dataValidation>
    <dataValidation type="list" imeMode="halfAlpha" allowBlank="1" showInputMessage="1" showErrorMessage="1" error="リストから選択してください" sqref="N249:O249" xr:uid="{39427A1D-9E05-448D-9886-9464D91FF79A}">
      <formula1>"一般,特定,　"</formula1>
    </dataValidation>
    <dataValidation type="whole" imeMode="halfAlpha" allowBlank="1" showInputMessage="1" showErrorMessage="1" error="有効な数字を入力してください" sqref="P249:Q249" xr:uid="{8E2D5F62-5C25-41B1-BDDB-7155F41F637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9:T249" xr:uid="{7CFF78CD-01C3-47FA-9E51-AF2BE006049B}">
      <formula1>-9999999999</formula1>
      <formula2>9999999999</formula2>
    </dataValidation>
    <dataValidation type="list" imeMode="halfAlpha" allowBlank="1" showInputMessage="1" showErrorMessage="1" error="リストから選択してください" sqref="U249:V249" xr:uid="{F1DD7124-7CBB-44E8-A61B-39DA73212BFF}">
      <formula1>"一般,特定,　"</formula1>
    </dataValidation>
    <dataValidation type="whole" imeMode="halfAlpha" allowBlank="1" showInputMessage="1" showErrorMessage="1" error="有効な数字を入力してください" sqref="W249" xr:uid="{22C6CD8C-D375-4039-9463-6673AB18B4E4}">
      <formula1>0</formula1>
      <formula2>9999999999</formula2>
    </dataValidation>
    <dataValidation type="whole" imeMode="halfAlpha" allowBlank="1" showInputMessage="1" showErrorMessage="1" error="有効な数字を入力してください" sqref="X249" xr:uid="{24491039-5699-4CBE-8033-53E22C1C215B}">
      <formula1>0</formula1>
      <formula2>9999999999</formula2>
    </dataValidation>
    <dataValidation type="whole" imeMode="halfAlpha" allowBlank="1" showInputMessage="1" showErrorMessage="1" error="有効な数字を入力してください" sqref="Y249" xr:uid="{222999FC-BA84-4471-BBC7-D4930B276263}">
      <formula1>0</formula1>
      <formula2>9999999999</formula2>
    </dataValidation>
    <dataValidation type="list" imeMode="halfAlpha" allowBlank="1" showInputMessage="1" showErrorMessage="1" error="リストから選択してください" sqref="L250:M250" xr:uid="{D0C5CFFF-1E4D-43CD-B681-C098AC50BE65}">
      <formula1>"○,　"</formula1>
    </dataValidation>
    <dataValidation type="list" imeMode="halfAlpha" allowBlank="1" showInputMessage="1" showErrorMessage="1" error="リストから選択してください" sqref="N250:O250" xr:uid="{B99987BC-3E29-426D-97A6-11EDFCF9F613}">
      <formula1>"一般,特定,　"</formula1>
    </dataValidation>
    <dataValidation type="whole" imeMode="halfAlpha" allowBlank="1" showInputMessage="1" showErrorMessage="1" error="有効な数字を入力してください" sqref="P250:Q250" xr:uid="{68697834-960E-4269-BC6A-B102E834E2F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50:T250" xr:uid="{98CF09AE-98A2-491C-BED4-940E21E4B382}">
      <formula1>-9999999999</formula1>
      <formula2>9999999999</formula2>
    </dataValidation>
    <dataValidation type="list" imeMode="halfAlpha" allowBlank="1" showInputMessage="1" showErrorMessage="1" error="リストから選択してください" sqref="U250:V250" xr:uid="{CB21C646-1415-4EE7-8704-DCB07C8ABE76}">
      <formula1>"一般,特定,　"</formula1>
    </dataValidation>
    <dataValidation type="whole" imeMode="halfAlpha" allowBlank="1" showInputMessage="1" showErrorMessage="1" error="有効な数字を入力してください" sqref="W250" xr:uid="{69EFBF86-DD53-418A-9361-AF38B384E241}">
      <formula1>0</formula1>
      <formula2>9999999999</formula2>
    </dataValidation>
    <dataValidation type="whole" imeMode="halfAlpha" allowBlank="1" showInputMessage="1" showErrorMessage="1" error="有効な数字を入力してください" sqref="X250" xr:uid="{21011A0F-BD35-45C6-AB79-1AB094439521}">
      <formula1>0</formula1>
      <formula2>9999999999</formula2>
    </dataValidation>
    <dataValidation type="whole" imeMode="halfAlpha" allowBlank="1" showInputMessage="1" showErrorMessage="1" error="有効な数字を入力してください" sqref="Y250" xr:uid="{C9578219-B097-413F-9CCD-5723BF36F196}">
      <formula1>0</formula1>
      <formula2>9999999999</formula2>
    </dataValidation>
    <dataValidation type="list" imeMode="halfAlpha" allowBlank="1" showInputMessage="1" showErrorMessage="1" error="リストから選択してください" sqref="L251:M251" xr:uid="{1F4A7AFA-18E0-42E3-BE4F-EB107EF47397}">
      <formula1>"○,　"</formula1>
    </dataValidation>
    <dataValidation type="list" imeMode="halfAlpha" allowBlank="1" showInputMessage="1" showErrorMessage="1" error="リストから選択してください" sqref="N251:O251" xr:uid="{585F7E45-6547-4578-A704-F2D38A744167}">
      <formula1>"一般,特定,　"</formula1>
    </dataValidation>
    <dataValidation type="whole" imeMode="halfAlpha" allowBlank="1" showInputMessage="1" showErrorMessage="1" error="有効な数字を入力してください" sqref="P251:Q251" xr:uid="{DA33EB30-2A95-4316-90B1-D06ABBEC036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51:T251" xr:uid="{CF6D2877-1A6B-42E5-9C86-103A1D8274ED}">
      <formula1>-9999999999</formula1>
      <formula2>9999999999</formula2>
    </dataValidation>
    <dataValidation type="list" imeMode="halfAlpha" allowBlank="1" showInputMessage="1" showErrorMessage="1" error="リストから選択してください" sqref="U251:V251" xr:uid="{14F13067-C8DF-4072-BB85-6CCED8ABB68D}">
      <formula1>"一般,特定,　"</formula1>
    </dataValidation>
    <dataValidation type="whole" imeMode="halfAlpha" allowBlank="1" showInputMessage="1" showErrorMessage="1" error="有効な数字を入力してください" sqref="W251" xr:uid="{8C9BF3C0-80EC-44F3-B465-D8FE953A543D}">
      <formula1>0</formula1>
      <formula2>9999999999</formula2>
    </dataValidation>
    <dataValidation type="whole" imeMode="halfAlpha" allowBlank="1" showInputMessage="1" showErrorMessage="1" error="有効な数字を入力してください" sqref="X251" xr:uid="{415E1D56-A04D-4E65-AC6B-764A04858887}">
      <formula1>0</formula1>
      <formula2>9999999999</formula2>
    </dataValidation>
    <dataValidation type="whole" imeMode="halfAlpha" allowBlank="1" showInputMessage="1" showErrorMessage="1" error="有効な数字を入力してください" sqref="Y251" xr:uid="{A1CAA5AB-15CB-4B02-AAEB-7A89ABC8DEC9}">
      <formula1>0</formula1>
      <formula2>9999999999</formula2>
    </dataValidation>
    <dataValidation type="list" imeMode="halfAlpha" allowBlank="1" showInputMessage="1" showErrorMessage="1" error="リストから選択してください" sqref="L252:M252" xr:uid="{4EB25EC2-E55B-4CB9-ADF6-AB5A6E13C25D}">
      <formula1>"○,　"</formula1>
    </dataValidation>
    <dataValidation type="list" imeMode="halfAlpha" allowBlank="1" showInputMessage="1" showErrorMessage="1" error="リストから選択してください" sqref="N252:O252" xr:uid="{9A42F4E1-4268-4ECC-9829-1C6289D48A90}">
      <formula1>"一般,特定,　"</formula1>
    </dataValidation>
    <dataValidation type="whole" imeMode="halfAlpha" allowBlank="1" showInputMessage="1" showErrorMessage="1" error="有効な数字を入力してください" sqref="P252:Q252" xr:uid="{A0DB0F7D-6419-4874-8126-9275F377A68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52:T252" xr:uid="{3D9E7212-0386-4902-AB7B-0C134694BC6C}">
      <formula1>-9999999999</formula1>
      <formula2>9999999999</formula2>
    </dataValidation>
    <dataValidation type="list" imeMode="halfAlpha" allowBlank="1" showInputMessage="1" showErrorMessage="1" error="リストから選択してください" sqref="U252:V252" xr:uid="{F354EF37-EAFD-418E-866C-7C31F6C9A416}">
      <formula1>"一般,特定,　"</formula1>
    </dataValidation>
    <dataValidation type="whole" imeMode="halfAlpha" allowBlank="1" showInputMessage="1" showErrorMessage="1" error="有効な数字を入力してください" sqref="W252" xr:uid="{57BD7D48-E7A1-4D36-98D7-6C3B90A30E2B}">
      <formula1>0</formula1>
      <formula2>9999999999</formula2>
    </dataValidation>
    <dataValidation type="whole" imeMode="halfAlpha" allowBlank="1" showInputMessage="1" showErrorMessage="1" error="有効な数字を入力してください" sqref="X252" xr:uid="{26612AF0-7558-42D0-9BF2-A187A0A7C8EF}">
      <formula1>0</formula1>
      <formula2>9999999999</formula2>
    </dataValidation>
    <dataValidation type="whole" imeMode="halfAlpha" allowBlank="1" showInputMessage="1" showErrorMessage="1" error="有効な数字を入力してください" sqref="Y252" xr:uid="{84496873-E8E8-4650-A175-38989DB4823A}">
      <formula1>0</formula1>
      <formula2>9999999999</formula2>
    </dataValidation>
    <dataValidation type="list" imeMode="halfAlpha" allowBlank="1" showInputMessage="1" showErrorMessage="1" error="リストから選択してください" sqref="L253:M253" xr:uid="{531A3C2B-78F8-463D-B29F-EC03BE89B0DC}">
      <formula1>"○,　"</formula1>
    </dataValidation>
    <dataValidation type="list" imeMode="halfAlpha" allowBlank="1" showInputMessage="1" showErrorMessage="1" error="リストから選択してください" sqref="N253:O253" xr:uid="{7E75C17D-5AB1-4132-ACAC-3604A33E9147}">
      <formula1>"一般,特定,　"</formula1>
    </dataValidation>
    <dataValidation type="whole" imeMode="halfAlpha" allowBlank="1" showInputMessage="1" showErrorMessage="1" error="有効な数字を入力してください" sqref="P253:Q253" xr:uid="{A782EF08-9B4C-443B-BC93-28CF6EA9E7E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53:T253" xr:uid="{3312B227-8E0E-4354-9A7F-4DC8336D0B60}">
      <formula1>-9999999999</formula1>
      <formula2>9999999999</formula2>
    </dataValidation>
    <dataValidation type="list" imeMode="halfAlpha" allowBlank="1" showInputMessage="1" showErrorMessage="1" error="リストから選択してください" sqref="U253:V253" xr:uid="{527CD0E8-B4DC-40B5-8E4B-E40CF1D6E5EC}">
      <formula1>"一般,特定,　"</formula1>
    </dataValidation>
    <dataValidation type="whole" imeMode="halfAlpha" allowBlank="1" showInputMessage="1" showErrorMessage="1" error="有効な数字を入力してください" sqref="W253" xr:uid="{C0050184-F9FF-4B65-B3E3-493946709947}">
      <formula1>0</formula1>
      <formula2>9999999999</formula2>
    </dataValidation>
    <dataValidation type="whole" imeMode="halfAlpha" allowBlank="1" showInputMessage="1" showErrorMessage="1" error="有効な数字を入力してください" sqref="X253" xr:uid="{15409535-9867-4E1B-9D4A-7169B59A01A7}">
      <formula1>0</formula1>
      <formula2>9999999999</formula2>
    </dataValidation>
    <dataValidation type="whole" imeMode="halfAlpha" allowBlank="1" showInputMessage="1" showErrorMessage="1" error="有効な数字を入力してください" sqref="Y253" xr:uid="{56D4DBE3-321E-4F23-8E41-A90A6BBB6786}">
      <formula1>0</formula1>
      <formula2>9999999999</formula2>
    </dataValidation>
    <dataValidation type="list" imeMode="halfAlpha" allowBlank="1" showInputMessage="1" showErrorMessage="1" error="リストから選択してください" sqref="L254:M254" xr:uid="{BD5F5A42-B965-4FB9-A157-D3CA41E4F557}">
      <formula1>"○,　"</formula1>
    </dataValidation>
    <dataValidation type="list" imeMode="halfAlpha" allowBlank="1" showInputMessage="1" showErrorMessage="1" error="リストから選択してください" sqref="N254:O254" xr:uid="{C332FA53-B94A-410F-92D5-80A6642CF2FD}">
      <formula1>"一般,特定,　"</formula1>
    </dataValidation>
    <dataValidation type="whole" imeMode="halfAlpha" allowBlank="1" showInputMessage="1" showErrorMessage="1" error="有効な数字を入力してください" sqref="P254:Q254" xr:uid="{01635055-9E69-4D36-AA93-AE886FFF7F4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54:T254" xr:uid="{DDE28878-3BD5-4A97-A28F-ADCF90456962}">
      <formula1>-9999999999</formula1>
      <formula2>9999999999</formula2>
    </dataValidation>
    <dataValidation type="list" imeMode="halfAlpha" allowBlank="1" showInputMessage="1" showErrorMessage="1" error="リストから選択してください" sqref="U254:V254" xr:uid="{6CACFC77-B233-442B-8EE3-4939EDE09A38}">
      <formula1>"一般,特定,　"</formula1>
    </dataValidation>
    <dataValidation type="whole" imeMode="halfAlpha" allowBlank="1" showInputMessage="1" showErrorMessage="1" error="有効な数字を入力してください" sqref="W254" xr:uid="{CDE8AE76-7483-437B-B147-624DE46D8E0B}">
      <formula1>0</formula1>
      <formula2>9999999999</formula2>
    </dataValidation>
    <dataValidation type="whole" imeMode="halfAlpha" allowBlank="1" showInputMessage="1" showErrorMessage="1" error="有効な数字を入力してください" sqref="X254" xr:uid="{ED7706B9-778D-4403-BFAA-DEF3A849F715}">
      <formula1>0</formula1>
      <formula2>9999999999</formula2>
    </dataValidation>
    <dataValidation type="whole" imeMode="halfAlpha" allowBlank="1" showInputMessage="1" showErrorMessage="1" error="有効な数字を入力してください" sqref="Y254" xr:uid="{9CFB11AC-7FAB-4FDB-9363-913C704FC26B}">
      <formula1>0</formula1>
      <formula2>9999999999</formula2>
    </dataValidation>
    <dataValidation type="list" imeMode="halfAlpha" allowBlank="1" showInputMessage="1" showErrorMessage="1" error="リストから選択してください" sqref="L255:M255" xr:uid="{32A7238E-40A1-4AFC-8D9D-6F970AA4A83C}">
      <formula1>"○,　"</formula1>
    </dataValidation>
    <dataValidation type="list" imeMode="halfAlpha" allowBlank="1" showInputMessage="1" showErrorMessage="1" error="リストから選択してください" sqref="N255:O255" xr:uid="{E336EBDE-BD29-4F86-91C3-E832FAD76267}">
      <formula1>"一般,特定,　"</formula1>
    </dataValidation>
    <dataValidation type="whole" imeMode="halfAlpha" allowBlank="1" showInputMessage="1" showErrorMessage="1" error="有効な数字を入力してください" sqref="P255:Q255" xr:uid="{115EC197-863C-4E58-90CF-FBAA308A5E8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55:T255" xr:uid="{A455E289-F3F2-436A-8DD6-76F2E607D591}">
      <formula1>-9999999999</formula1>
      <formula2>9999999999</formula2>
    </dataValidation>
    <dataValidation type="list" imeMode="halfAlpha" allowBlank="1" showInputMessage="1" showErrorMessage="1" error="リストから選択してください" sqref="U255:V255" xr:uid="{6363455A-81BE-439D-8078-8518D5C8FD49}">
      <formula1>"一般,特定,　"</formula1>
    </dataValidation>
    <dataValidation type="whole" imeMode="halfAlpha" allowBlank="1" showInputMessage="1" showErrorMessage="1" error="有効な数字を入力してください" sqref="W255" xr:uid="{2C5AED00-4C8F-4C1C-BFE2-CB481892B6BE}">
      <formula1>0</formula1>
      <formula2>9999999999</formula2>
    </dataValidation>
    <dataValidation type="whole" imeMode="halfAlpha" allowBlank="1" showInputMessage="1" showErrorMessage="1" error="有効な数字を入力してください" sqref="X255" xr:uid="{18FE2EE3-685E-4602-A984-4A2E69A7A261}">
      <formula1>0</formula1>
      <formula2>9999999999</formula2>
    </dataValidation>
    <dataValidation type="whole" imeMode="halfAlpha" allowBlank="1" showInputMessage="1" showErrorMessage="1" error="有効な数字を入力してください" sqref="Y255" xr:uid="{FF33B4E1-0D91-4F4D-8E65-04C0125E8CE2}">
      <formula1>0</formula1>
      <formula2>9999999999</formula2>
    </dataValidation>
    <dataValidation type="list" imeMode="halfAlpha" allowBlank="1" showInputMessage="1" showErrorMessage="1" error="リストから選択してください" sqref="L256:M256" xr:uid="{E78A84B3-D3E3-4300-A8F1-42565D0AC3D5}">
      <formula1>"○,　"</formula1>
    </dataValidation>
    <dataValidation type="list" imeMode="halfAlpha" allowBlank="1" showInputMessage="1" showErrorMessage="1" error="リストから選択してください" sqref="N256:O256" xr:uid="{B3CB8F47-B8B2-4D0E-99A1-8159A771EDFC}">
      <formula1>"一般,特定,　"</formula1>
    </dataValidation>
    <dataValidation type="whole" imeMode="halfAlpha" allowBlank="1" showInputMessage="1" showErrorMessage="1" error="有効な数字を入力してください" sqref="P256:Q256" xr:uid="{86A7814B-625F-4984-8320-FF5E66CE1BB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56:T256" xr:uid="{FE7D52FC-DD67-4D58-9801-7EB027378CF5}">
      <formula1>-9999999999</formula1>
      <formula2>9999999999</formula2>
    </dataValidation>
    <dataValidation type="list" imeMode="halfAlpha" allowBlank="1" showInputMessage="1" showErrorMessage="1" error="リストから選択してください" sqref="U256:V256" xr:uid="{773AF115-E4ED-4FAF-9E03-FE1A96A5BC7D}">
      <formula1>"一般,特定,　"</formula1>
    </dataValidation>
    <dataValidation type="whole" imeMode="halfAlpha" allowBlank="1" showInputMessage="1" showErrorMessage="1" error="有効な数字を入力してください" sqref="W256" xr:uid="{A64656D4-D022-408E-8C42-C694B960424E}">
      <formula1>0</formula1>
      <formula2>9999999999</formula2>
    </dataValidation>
    <dataValidation type="whole" imeMode="halfAlpha" allowBlank="1" showInputMessage="1" showErrorMessage="1" error="有効な数字を入力してください" sqref="X256" xr:uid="{AFBEEDF1-770B-45F6-824C-DD6259FACCFA}">
      <formula1>0</formula1>
      <formula2>9999999999</formula2>
    </dataValidation>
    <dataValidation type="whole" imeMode="halfAlpha" allowBlank="1" showInputMessage="1" showErrorMessage="1" error="有効な数字を入力してください" sqref="Y256" xr:uid="{D9CB5F23-CACD-47F8-801B-73D90656DDCC}">
      <formula1>0</formula1>
      <formula2>9999999999</formula2>
    </dataValidation>
    <dataValidation type="list" imeMode="halfAlpha" allowBlank="1" showInputMessage="1" showErrorMessage="1" error="リストから選択してください" sqref="L257:M257" xr:uid="{AC2F7E22-C10F-4E2D-A836-AAE3F7EEA8D7}">
      <formula1>"○,　"</formula1>
    </dataValidation>
    <dataValidation type="list" imeMode="halfAlpha" allowBlank="1" showInputMessage="1" showErrorMessage="1" error="リストから選択してください" sqref="N257:O257" xr:uid="{2C349A7F-B188-48D2-AF0B-F631537466B3}">
      <formula1>"一般,特定,　"</formula1>
    </dataValidation>
    <dataValidation type="whole" imeMode="halfAlpha" allowBlank="1" showInputMessage="1" showErrorMessage="1" error="有効な数字を入力してください" sqref="P257:Q257" xr:uid="{5BA9A381-000B-4E8C-A6FA-42B713AFBAA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57:T257" xr:uid="{C694FF91-E064-4A95-A7D6-CF44C8A40652}">
      <formula1>-9999999999</formula1>
      <formula2>9999999999</formula2>
    </dataValidation>
    <dataValidation type="list" imeMode="halfAlpha" allowBlank="1" showInputMessage="1" showErrorMessage="1" error="リストから選択してください" sqref="U257:V257" xr:uid="{18443B2A-6B8A-4641-9F7E-9E656ADD5797}">
      <formula1>"一般,特定,　"</formula1>
    </dataValidation>
    <dataValidation type="whole" imeMode="halfAlpha" allowBlank="1" showInputMessage="1" showErrorMessage="1" error="有効な数字を入力してください" sqref="W257" xr:uid="{D3FC675C-1741-4469-8C25-9CCEE68DE8EF}">
      <formula1>0</formula1>
      <formula2>9999999999</formula2>
    </dataValidation>
    <dataValidation type="whole" imeMode="halfAlpha" allowBlank="1" showInputMessage="1" showErrorMessage="1" error="有効な数字を入力してください" sqref="X257" xr:uid="{09502DD0-A53D-47CB-A616-78D5DE64B01B}">
      <formula1>0</formula1>
      <formula2>9999999999</formula2>
    </dataValidation>
    <dataValidation type="whole" imeMode="halfAlpha" allowBlank="1" showInputMessage="1" showErrorMessage="1" error="有効な数字を入力してください" sqref="Y257" xr:uid="{6194D804-06B0-4C9B-8F47-DB0C0A7792DD}">
      <formula1>0</formula1>
      <formula2>9999999999</formula2>
    </dataValidation>
    <dataValidation type="list" imeMode="halfAlpha" allowBlank="1" showInputMessage="1" showErrorMessage="1" error="リストから選択してください" sqref="L258:M258" xr:uid="{C333FFA3-3AD3-4B80-BF33-4124DA0B2F38}">
      <formula1>"○,　"</formula1>
    </dataValidation>
    <dataValidation type="list" imeMode="halfAlpha" allowBlank="1" showInputMessage="1" showErrorMessage="1" error="リストから選択してください" sqref="N258:O258" xr:uid="{DC8E8A9E-07A2-487F-BE1C-8B68E7588708}">
      <formula1>"一般,特定,　"</formula1>
    </dataValidation>
    <dataValidation type="whole" imeMode="halfAlpha" allowBlank="1" showInputMessage="1" showErrorMessage="1" error="有効な数字を入力してください" sqref="P258:Q258" xr:uid="{A411713A-B2B6-4C86-8AA2-DC608CFA249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58:T258" xr:uid="{64CFD059-905F-4F70-AF79-6AB4706FAD10}">
      <formula1>-9999999999</formula1>
      <formula2>9999999999</formula2>
    </dataValidation>
    <dataValidation type="list" imeMode="halfAlpha" allowBlank="1" showInputMessage="1" showErrorMessage="1" error="リストから選択してください" sqref="U258:V258" xr:uid="{129D87F4-E037-4912-B755-A848E0E6F788}">
      <formula1>"一般,特定,　"</formula1>
    </dataValidation>
    <dataValidation type="whole" imeMode="halfAlpha" allowBlank="1" showInputMessage="1" showErrorMessage="1" error="有効な数字を入力してください" sqref="W258" xr:uid="{C9EE3CA5-A82D-44D0-AD33-F9E9BFE51CCF}">
      <formula1>0</formula1>
      <formula2>9999999999</formula2>
    </dataValidation>
    <dataValidation type="whole" imeMode="halfAlpha" allowBlank="1" showInputMessage="1" showErrorMessage="1" error="有効な数字を入力してください" sqref="X258" xr:uid="{B6561A19-25AA-4ADD-B236-2A94AFE5A4FE}">
      <formula1>0</formula1>
      <formula2>9999999999</formula2>
    </dataValidation>
    <dataValidation type="whole" imeMode="halfAlpha" allowBlank="1" showInputMessage="1" showErrorMessage="1" error="有効な数字を入力してください" sqref="Y258" xr:uid="{F5A5DAC6-3F6B-436D-A0E5-F0580872DF1B}">
      <formula1>0</formula1>
      <formula2>9999999999</formula2>
    </dataValidation>
    <dataValidation type="list" imeMode="halfAlpha" allowBlank="1" showInputMessage="1" showErrorMessage="1" error="リストから選択してください" sqref="L259:M259" xr:uid="{3E8B1865-8199-454A-BAD2-12D296BEA52E}">
      <formula1>"○,　"</formula1>
    </dataValidation>
    <dataValidation type="list" imeMode="halfAlpha" allowBlank="1" showInputMessage="1" showErrorMessage="1" error="リストから選択してください" sqref="N259:O259" xr:uid="{51279438-A25C-4194-9E78-A2F2DE851D9A}">
      <formula1>"一般,特定,　"</formula1>
    </dataValidation>
    <dataValidation type="whole" imeMode="halfAlpha" allowBlank="1" showInputMessage="1" showErrorMessage="1" error="有効な数字を入力してください" sqref="P259:Q259" xr:uid="{1A832AB9-BE88-441B-97AB-504DF7B9DFB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59:T259" xr:uid="{3C6F2688-48B1-4A30-AAE9-2525884677F4}">
      <formula1>-9999999999</formula1>
      <formula2>9999999999</formula2>
    </dataValidation>
    <dataValidation type="list" imeMode="halfAlpha" allowBlank="1" showInputMessage="1" showErrorMessage="1" error="リストから選択してください" sqref="U259:V259" xr:uid="{8E65FADD-842A-4F75-9B66-431CABC3EED4}">
      <formula1>"一般,特定,　"</formula1>
    </dataValidation>
    <dataValidation type="whole" imeMode="halfAlpha" allowBlank="1" showInputMessage="1" showErrorMessage="1" error="有効な数字を入力してください" sqref="W259" xr:uid="{6AF561EE-1098-42F3-9ACB-C51D47435F47}">
      <formula1>0</formula1>
      <formula2>9999999999</formula2>
    </dataValidation>
    <dataValidation type="whole" imeMode="halfAlpha" allowBlank="1" showInputMessage="1" showErrorMessage="1" error="有効な数字を入力してください" sqref="X259" xr:uid="{FB976E94-DDA7-4C5E-B5E7-0266C22C095F}">
      <formula1>0</formula1>
      <formula2>9999999999</formula2>
    </dataValidation>
    <dataValidation type="whole" imeMode="halfAlpha" allowBlank="1" showInputMessage="1" showErrorMessage="1" error="有効な数字を入力してください" sqref="Y259" xr:uid="{9CF9EAFC-6DCE-4113-B6DE-874F70A4F7A8}">
      <formula1>0</formula1>
      <formula2>9999999999</formula2>
    </dataValidation>
    <dataValidation type="list" imeMode="halfAlpha" allowBlank="1" showInputMessage="1" showErrorMessage="1" error="リストから選択してください" sqref="L260:M260" xr:uid="{5CF0874C-C41A-441A-AF65-C1AF5F445ED0}">
      <formula1>"○,　"</formula1>
    </dataValidation>
    <dataValidation type="list" imeMode="halfAlpha" allowBlank="1" showInputMessage="1" showErrorMessage="1" error="リストから選択してください" sqref="N260:O260" xr:uid="{273C730D-030D-49AC-A6CB-B625DEE19E9F}">
      <formula1>"一般,特定,　"</formula1>
    </dataValidation>
    <dataValidation type="whole" imeMode="halfAlpha" allowBlank="1" showInputMessage="1" showErrorMessage="1" error="有効な数字を入力してください" sqref="P260:Q260" xr:uid="{87C1CF2E-BCBD-4378-B2D9-EA06D49422C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60:T260" xr:uid="{D4E21A3E-AD58-451D-9FEF-7F06356980D4}">
      <formula1>-9999999999</formula1>
      <formula2>9999999999</formula2>
    </dataValidation>
    <dataValidation type="list" imeMode="halfAlpha" allowBlank="1" showInputMessage="1" showErrorMessage="1" error="リストから選択してください" sqref="U260:V260" xr:uid="{310DAE3B-E9DE-4DEC-A478-77E5E4898DED}">
      <formula1>"一般,特定,　"</formula1>
    </dataValidation>
    <dataValidation type="whole" imeMode="halfAlpha" allowBlank="1" showInputMessage="1" showErrorMessage="1" error="有効な数字を入力してください" sqref="W260" xr:uid="{CB7A844A-14A7-48E2-B7B2-96CEB102A546}">
      <formula1>0</formula1>
      <formula2>9999999999</formula2>
    </dataValidation>
    <dataValidation type="whole" imeMode="halfAlpha" allowBlank="1" showInputMessage="1" showErrorMessage="1" error="有効な数字を入力してください" sqref="X260" xr:uid="{FBBBEA51-8FC8-422D-B19B-1F991006D1A4}">
      <formula1>0</formula1>
      <formula2>9999999999</formula2>
    </dataValidation>
    <dataValidation type="whole" imeMode="halfAlpha" allowBlank="1" showInputMessage="1" showErrorMessage="1" error="有効な数字を入力してください" sqref="Y260" xr:uid="{946B5841-875E-4E76-A7D6-B67206F9223E}">
      <formula1>0</formula1>
      <formula2>9999999999</formula2>
    </dataValidation>
    <dataValidation type="list" imeMode="halfAlpha" allowBlank="1" showInputMessage="1" showErrorMessage="1" error="リストから選択してください" sqref="L261:M261" xr:uid="{12CBEA27-9544-4CB8-938D-170A1592C495}">
      <formula1>"○,　"</formula1>
    </dataValidation>
    <dataValidation type="list" imeMode="halfAlpha" allowBlank="1" showInputMessage="1" showErrorMessage="1" error="リストから選択してください" sqref="N261:O261" xr:uid="{76F10CD6-A13A-482C-BA7D-C28F96311A97}">
      <formula1>"一般,特定,　"</formula1>
    </dataValidation>
    <dataValidation type="whole" imeMode="halfAlpha" allowBlank="1" showInputMessage="1" showErrorMessage="1" error="有効な数字を入力してください" sqref="P261:Q261" xr:uid="{D01E5ABC-91D6-4FC9-B529-6C7D222A301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61:T261" xr:uid="{EFAF38A2-DB0E-4B33-9250-1E45D17E87B6}">
      <formula1>-9999999999</formula1>
      <formula2>9999999999</formula2>
    </dataValidation>
    <dataValidation type="list" imeMode="halfAlpha" allowBlank="1" showInputMessage="1" showErrorMessage="1" error="リストから選択してください" sqref="U261:V261" xr:uid="{4AAB0CDE-6412-4857-B334-1CACCE53A02E}">
      <formula1>"一般,特定,　"</formula1>
    </dataValidation>
    <dataValidation type="whole" imeMode="halfAlpha" allowBlank="1" showInputMessage="1" showErrorMessage="1" error="有効な数字を入力してください" sqref="W261" xr:uid="{BD45B49C-20B5-40C0-AE9C-152DFCB4DC00}">
      <formula1>0</formula1>
      <formula2>9999999999</formula2>
    </dataValidation>
    <dataValidation type="whole" imeMode="halfAlpha" allowBlank="1" showInputMessage="1" showErrorMessage="1" error="有効な数字を入力してください" sqref="X261" xr:uid="{42C84BDF-280D-4203-A704-FEAF14D28263}">
      <formula1>0</formula1>
      <formula2>9999999999</formula2>
    </dataValidation>
    <dataValidation type="whole" imeMode="halfAlpha" allowBlank="1" showInputMessage="1" showErrorMessage="1" error="有効な数字を入力してください" sqref="Y261" xr:uid="{4C28B63B-2336-4FD5-8A98-8F98152D040A}">
      <formula1>0</formula1>
      <formula2>9999999999</formula2>
    </dataValidation>
    <dataValidation type="list" imeMode="halfAlpha" allowBlank="1" showInputMessage="1" showErrorMessage="1" error="リストから選択してください" sqref="L262:M262" xr:uid="{83F9C377-9A03-4BD2-9C34-5D06D4B6F04F}">
      <formula1>"○,　"</formula1>
    </dataValidation>
    <dataValidation type="list" imeMode="halfAlpha" allowBlank="1" showInputMessage="1" showErrorMessage="1" error="リストから選択してください" sqref="N262:O262" xr:uid="{957016B5-18D7-499F-8905-97620682A03C}">
      <formula1>"一般,特定,　"</formula1>
    </dataValidation>
    <dataValidation type="whole" imeMode="halfAlpha" allowBlank="1" showInputMessage="1" showErrorMessage="1" error="有効な数字を入力してください" sqref="P262:Q262" xr:uid="{D8D942D7-1B10-4F36-B045-63CF47EF2E0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62:T262" xr:uid="{85C39933-CA4B-4FEB-AE77-8F4AF5B63DEB}">
      <formula1>-9999999999</formula1>
      <formula2>9999999999</formula2>
    </dataValidation>
    <dataValidation type="list" imeMode="halfAlpha" allowBlank="1" showInputMessage="1" showErrorMessage="1" error="リストから選択してください" sqref="U262:V262" xr:uid="{7E5B79E9-B285-4AF5-B329-A63A6DE42839}">
      <formula1>"一般,特定,　"</formula1>
    </dataValidation>
    <dataValidation type="whole" imeMode="halfAlpha" allowBlank="1" showInputMessage="1" showErrorMessage="1" error="有効な数字を入力してください" sqref="W262" xr:uid="{7C786A3A-360E-4BB2-A7C3-115A281D6FBA}">
      <formula1>0</formula1>
      <formula2>9999999999</formula2>
    </dataValidation>
    <dataValidation type="whole" imeMode="halfAlpha" allowBlank="1" showInputMessage="1" showErrorMessage="1" error="有効な数字を入力してください" sqref="X262" xr:uid="{3E84BB3C-436B-4303-B2A6-0206ABB284A5}">
      <formula1>0</formula1>
      <formula2>9999999999</formula2>
    </dataValidation>
    <dataValidation type="whole" imeMode="halfAlpha" allowBlank="1" showInputMessage="1" showErrorMessage="1" error="有効な数字を入力してください" sqref="Y262" xr:uid="{B26A6264-AFE7-40AB-B5CE-206606A3EFAF}">
      <formula1>0</formula1>
      <formula2>9999999999</formula2>
    </dataValidation>
    <dataValidation type="list" imeMode="halfAlpha" allowBlank="1" showInputMessage="1" showErrorMessage="1" error="リストから選択してください" sqref="L263:M263" xr:uid="{0F65272D-4D30-4455-88B6-878FF41C8AA4}">
      <formula1>"○,　"</formula1>
    </dataValidation>
    <dataValidation type="list" imeMode="halfAlpha" allowBlank="1" showInputMessage="1" showErrorMessage="1" error="リストから選択してください" sqref="N263:O263" xr:uid="{57287B31-581B-4464-B36F-213A9D5AD766}">
      <formula1>"一般,特定,　"</formula1>
    </dataValidation>
    <dataValidation type="whole" imeMode="halfAlpha" allowBlank="1" showInputMessage="1" showErrorMessage="1" error="有効な数字を入力してください" sqref="P263:Q263" xr:uid="{86301FFA-7905-4A53-89BC-B31C575622E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63:T263" xr:uid="{8B050952-37C2-4A05-8257-D4662999AB41}">
      <formula1>-9999999999</formula1>
      <formula2>9999999999</formula2>
    </dataValidation>
    <dataValidation type="list" imeMode="halfAlpha" allowBlank="1" showInputMessage="1" showErrorMessage="1" error="リストから選択してください" sqref="U263:V263" xr:uid="{447B9FE6-16D5-49DA-BC6A-925987EF2BCE}">
      <formula1>"一般,特定,　"</formula1>
    </dataValidation>
    <dataValidation type="whole" imeMode="halfAlpha" allowBlank="1" showInputMessage="1" showErrorMessage="1" error="有効な数字を入力してください" sqref="W263" xr:uid="{0123B5C9-0996-441C-9942-3234F617E953}">
      <formula1>0</formula1>
      <formula2>9999999999</formula2>
    </dataValidation>
    <dataValidation type="whole" imeMode="halfAlpha" allowBlank="1" showInputMessage="1" showErrorMessage="1" error="有効な数字を入力してください" sqref="X263" xr:uid="{1C22AE38-0362-4842-BE52-692C62E11BC7}">
      <formula1>0</formula1>
      <formula2>9999999999</formula2>
    </dataValidation>
    <dataValidation type="whole" imeMode="halfAlpha" allowBlank="1" showInputMessage="1" showErrorMessage="1" error="有効な数字を入力してください" sqref="Y263" xr:uid="{61E41AE3-4F00-4651-8ACA-25B6667FDE69}">
      <formula1>0</formula1>
      <formula2>9999999999</formula2>
    </dataValidation>
    <dataValidation type="list" imeMode="halfAlpha" allowBlank="1" showInputMessage="1" showErrorMessage="1" error="リストから選択してください" sqref="L264:M264" xr:uid="{AA1975E7-7F87-4FEA-9617-0165C37926E8}">
      <formula1>"○,　"</formula1>
    </dataValidation>
    <dataValidation type="whole" imeMode="halfAlpha" allowBlank="1" showInputMessage="1" showErrorMessage="1" error="有効な数字を入力してください。10兆円以上になる場合は、9,999,999,999と入力してください" sqref="R264:T264" xr:uid="{2133C2B5-E786-425D-97F9-10006463EC6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65:T265" xr:uid="{004699F1-FDB6-4107-BFDE-E42B6A58A6F6}">
      <formula1>-9999999999</formula1>
      <formula2>9999999999</formula2>
    </dataValidation>
    <dataValidation type="whole" imeMode="halfAlpha" allowBlank="1" showInputMessage="1" showErrorMessage="1" error="有効な数字を入力してください" sqref="W265" xr:uid="{945F1C66-EFFF-462C-92E9-3DFE0BF1381F}">
      <formula1>0</formula1>
      <formula2>9999999999</formula2>
    </dataValidation>
    <dataValidation type="whole" imeMode="halfAlpha" allowBlank="1" showInputMessage="1" showErrorMessage="1" error="有効な数字を入力してください" sqref="X265" xr:uid="{5FD77E1B-2132-4294-902A-D9967B218AB2}">
      <formula1>0</formula1>
      <formula2>9999999999</formula2>
    </dataValidation>
    <dataValidation type="whole" imeMode="halfAlpha" allowBlank="1" showInputMessage="1" showErrorMessage="1" error="有効な数字を入力してください" sqref="Y265" xr:uid="{87028888-0578-4428-B129-F5C1DB88CA68}">
      <formula1>0</formula1>
      <formula2>9999999999</formula2>
    </dataValidation>
    <dataValidation type="list" imeMode="halfAlpha" allowBlank="1" showInputMessage="1" showErrorMessage="1" error="リストから選択してください" sqref="S270:T270" xr:uid="{8813883B-01D3-4368-881E-1C3D56A95F22}">
      <formula1>"○,　"</formula1>
    </dataValidation>
    <dataValidation type="list" imeMode="halfAlpha" allowBlank="1" showInputMessage="1" showErrorMessage="1" error="リストから選択してください" sqref="S271:T271" xr:uid="{8F088872-59FD-4913-9ECD-0FC6D6A7BFAA}">
      <formula1>"○,　"</formula1>
    </dataValidation>
    <dataValidation type="list" imeMode="halfAlpha" allowBlank="1" showInputMessage="1" showErrorMessage="1" error="リストから選択してください" sqref="S272:T272" xr:uid="{E5C048D4-97D3-4CCD-B8F9-F730A3E985FA}">
      <formula1>"○,　"</formula1>
    </dataValidation>
    <dataValidation type="list" imeMode="halfAlpha" allowBlank="1" showInputMessage="1" showErrorMessage="1" error="リストから選択してください" sqref="S273:T273" xr:uid="{40571921-69C9-4F85-840F-1CAA01832BBE}">
      <formula1>"○,　"</formula1>
    </dataValidation>
    <dataValidation type="list" imeMode="halfAlpha" allowBlank="1" showInputMessage="1" showErrorMessage="1" error="リストから選択してください" sqref="S274:T274" xr:uid="{5E8E8ACD-C16F-4657-A037-F2C9676F71E2}">
      <formula1>"○,　"</formula1>
    </dataValidation>
    <dataValidation type="list" imeMode="halfAlpha" allowBlank="1" showInputMessage="1" showErrorMessage="1" error="リストから選択してください" sqref="S275:T275" xr:uid="{EDDD80B3-1A64-4DAF-AB29-79F51AC0C8A6}">
      <formula1>"○,　"</formula1>
    </dataValidation>
    <dataValidation type="list" imeMode="halfAlpha" allowBlank="1" showInputMessage="1" showErrorMessage="1" error="リストから選択してください" sqref="S276:T276" xr:uid="{B2913A6D-7EC8-40F9-8165-06E81C4FE71F}">
      <formula1>"○,　"</formula1>
    </dataValidation>
    <dataValidation type="list" imeMode="halfAlpha" allowBlank="1" showInputMessage="1" showErrorMessage="1" error="リストから選択してください" sqref="S277:T277" xr:uid="{DA278D67-260C-4807-9906-41AB5C6E3736}">
      <formula1>"○,　"</formula1>
    </dataValidation>
    <dataValidation type="list" imeMode="halfAlpha" allowBlank="1" showInputMessage="1" showErrorMessage="1" error="リストから選択してください" sqref="S278:T278" xr:uid="{AAC28D4E-29DF-48E2-A043-B416B4DC8B22}">
      <formula1>"○,　"</formula1>
    </dataValidation>
    <dataValidation type="list" imeMode="halfAlpha" allowBlank="1" showInputMessage="1" showErrorMessage="1" error="リストから選択してください" sqref="S279:T279" xr:uid="{E7687D35-8FA0-4BD0-9628-6BB3E6A2C078}">
      <formula1>"○,　"</formula1>
    </dataValidation>
    <dataValidation type="list" imeMode="halfAlpha" allowBlank="1" showInputMessage="1" showErrorMessage="1" error="リストから選択してください" sqref="S280:T280" xr:uid="{2FA3EE2D-6976-463E-959C-471173B13083}">
      <formula1>"○,　"</formula1>
    </dataValidation>
    <dataValidation type="list" imeMode="halfAlpha" allowBlank="1" showInputMessage="1" showErrorMessage="1" error="リストから選択してください" sqref="S281:T281" xr:uid="{520C6D2B-2E87-4936-9644-9A1320891C12}">
      <formula1>"○,　"</formula1>
    </dataValidation>
    <dataValidation type="list" imeMode="halfAlpha" allowBlank="1" showInputMessage="1" showErrorMessage="1" error="リストから選択してください" sqref="S282:T282" xr:uid="{092C4B49-C1F8-42A8-93E7-04A93ED1971F}">
      <formula1>"○,　"</formula1>
    </dataValidation>
    <dataValidation type="list" imeMode="halfAlpha" allowBlank="1" showInputMessage="1" showErrorMessage="1" error="リストから選択してください" sqref="S283:T283" xr:uid="{F94ABEFB-0602-446A-920D-0640000E79B3}">
      <formula1>"○,　"</formula1>
    </dataValidation>
    <dataValidation type="list" imeMode="halfAlpha" allowBlank="1" showInputMessage="1" showErrorMessage="1" error="リストから選択してください" sqref="S284:T284" xr:uid="{85043553-852D-4751-BBF3-C1390BDC289F}">
      <formula1>"○,　"</formula1>
    </dataValidation>
    <dataValidation type="list" imeMode="halfAlpha" allowBlank="1" showInputMessage="1" showErrorMessage="1" error="リストから選択してください" sqref="S285:T285" xr:uid="{E084A995-501E-4370-ADF8-15DB254A83EB}">
      <formula1>"○,　"</formula1>
    </dataValidation>
    <dataValidation type="list" imeMode="halfAlpha" allowBlank="1" showInputMessage="1" showErrorMessage="1" error="リストから選択してください" sqref="S286:T286" xr:uid="{3B5EAC7F-D3B1-4906-B0A1-F7142B1898A1}">
      <formula1>"○,　"</formula1>
    </dataValidation>
    <dataValidation type="list" imeMode="halfAlpha" allowBlank="1" showInputMessage="1" showErrorMessage="1" error="リストから選択してください" sqref="S287:T287" xr:uid="{9E277EC0-F328-49F2-A2AF-76DD78AF5A27}">
      <formula1>"○,　"</formula1>
    </dataValidation>
    <dataValidation type="list" imeMode="halfAlpha" allowBlank="1" showInputMessage="1" showErrorMessage="1" error="リストから選択してください" sqref="S288:T288" xr:uid="{21C7921A-B662-4827-B99E-791D5888A5E4}">
      <formula1>"○,　"</formula1>
    </dataValidation>
    <dataValidation type="list" imeMode="halfAlpha" allowBlank="1" showInputMessage="1" showErrorMessage="1" error="リストから選択してください" sqref="S289:T289" xr:uid="{E1D6676F-7565-4EEC-A3B7-873EDCFEF178}">
      <formula1>"○,　"</formula1>
    </dataValidation>
    <dataValidation type="list" imeMode="halfAlpha" allowBlank="1" showInputMessage="1" showErrorMessage="1" error="リストから選択してください" sqref="S290:T290" xr:uid="{A5D795F9-41FD-46F2-B83E-19F61A1FCAEB}">
      <formula1>"○,　"</formula1>
    </dataValidation>
    <dataValidation type="list" imeMode="halfAlpha" allowBlank="1" showInputMessage="1" showErrorMessage="1" error="リストから選択してください" sqref="S291:T291" xr:uid="{2C974581-E23A-45DF-B08D-A735045D69F4}">
      <formula1>"○,　"</formula1>
    </dataValidation>
    <dataValidation type="list" imeMode="halfAlpha" allowBlank="1" showInputMessage="1" showErrorMessage="1" error="リストから選択してください" sqref="S292:T292" xr:uid="{2CEA809F-2C8B-40DA-86BD-4158CAB60DBC}">
      <formula1>"○,　"</formula1>
    </dataValidation>
    <dataValidation type="list" imeMode="halfAlpha" allowBlank="1" showInputMessage="1" showErrorMessage="1" error="リストから選択してください" sqref="S293:T293" xr:uid="{6520ED10-BFF7-4553-B0E9-C7FC63CF1AB8}">
      <formula1>"○,　"</formula1>
    </dataValidation>
    <dataValidation type="list" imeMode="halfAlpha" allowBlank="1" showInputMessage="1" showErrorMessage="1" error="リストから選択してください" sqref="S294:T294" xr:uid="{CFC86C0A-FDFD-4EEE-BFF9-AB4107EC982B}">
      <formula1>"○,　"</formula1>
    </dataValidation>
    <dataValidation type="list" imeMode="halfAlpha" allowBlank="1" showInputMessage="1" showErrorMessage="1" error="リストから選択してください" sqref="S295:T295" xr:uid="{08F140E8-3649-43F8-A124-AA85A15F8549}">
      <formula1>"○,　"</formula1>
    </dataValidation>
    <dataValidation type="list" imeMode="halfAlpha" allowBlank="1" showInputMessage="1" showErrorMessage="1" error="リストから選択してください" sqref="S296:T296" xr:uid="{773B8B4D-2846-4F68-8812-4FCDF617F2C2}">
      <formula1>"○,　"</formula1>
    </dataValidation>
    <dataValidation type="list" imeMode="halfAlpha" allowBlank="1" showInputMessage="1" showErrorMessage="1" error="リストから選択してください" sqref="S297:T297" xr:uid="{70DC3E2F-CB88-4095-8431-5F2BB8A88AB3}">
      <formula1>"○,　"</formula1>
    </dataValidation>
    <dataValidation type="list" imeMode="halfAlpha" allowBlank="1" showInputMessage="1" showErrorMessage="1" error="リストから選択してください" sqref="S298:T298" xr:uid="{F3388823-1E09-4865-B375-495EE726A0FD}">
      <formula1>"○,　"</formula1>
    </dataValidation>
    <dataValidation type="list" imeMode="halfAlpha" allowBlank="1" showInputMessage="1" showErrorMessage="1" error="リストから選択してください" sqref="S299:T299" xr:uid="{CA91B9CC-4553-4D3C-B256-802576292097}">
      <formula1>"○,　"</formula1>
    </dataValidation>
    <dataValidation type="list" imeMode="halfAlpha" allowBlank="1" showInputMessage="1" showErrorMessage="1" error="リストから選択してください" sqref="S300:T300" xr:uid="{308C51D8-F391-4A73-BB3C-83A1E3D7FDC4}">
      <formula1>"○,　"</formula1>
    </dataValidation>
    <dataValidation type="list" imeMode="halfAlpha" allowBlank="1" showInputMessage="1" showErrorMessage="1" error="リストから選択してください" sqref="S301:T301" xr:uid="{25C158CD-280B-4F98-A5B2-EC0C11E6531C}">
      <formula1>"○,　"</formula1>
    </dataValidation>
    <dataValidation type="list" imeMode="halfAlpha" allowBlank="1" showInputMessage="1" showErrorMessage="1" error="リストから選択してください" sqref="S302:T302" xr:uid="{857D81D7-28F1-4DA4-9ACC-53CCE9CCFCD2}">
      <formula1>"○,　"</formula1>
    </dataValidation>
    <dataValidation type="list" imeMode="halfAlpha" allowBlank="1" showInputMessage="1" showErrorMessage="1" error="リストから選択してください" sqref="S303:T303" xr:uid="{C039A3A5-A157-4BF3-82C1-F86284AFEDBE}">
      <formula1>"○,　"</formula1>
    </dataValidation>
    <dataValidation type="list" imeMode="halfAlpha" allowBlank="1" showInputMessage="1" showErrorMessage="1" error="リストから選択してください" sqref="S304:T304" xr:uid="{F43A6BA2-D039-4638-864A-C71D0F4306EB}">
      <formula1>"○,　"</formula1>
    </dataValidation>
    <dataValidation type="list" imeMode="halfAlpha" allowBlank="1" showInputMessage="1" showErrorMessage="1" error="リストから選択してください" sqref="S305:T305" xr:uid="{E0D1B660-4773-4DD5-943E-1983DD002CC6}">
      <formula1>"○,　"</formula1>
    </dataValidation>
    <dataValidation type="list" imeMode="halfAlpha" allowBlank="1" showInputMessage="1" showErrorMessage="1" error="リストから選択してください" sqref="S306:T306" xr:uid="{D02AABAD-5132-4660-BC4E-C98202CCA0BC}">
      <formula1>"○,　"</formula1>
    </dataValidation>
    <dataValidation type="list" imeMode="halfAlpha" allowBlank="1" showInputMessage="1" showErrorMessage="1" error="リストから選択してください" sqref="S307:T307" xr:uid="{9ECA9461-977E-4C0D-93E3-E9C6743CDEBD}">
      <formula1>"○,　"</formula1>
    </dataValidation>
    <dataValidation type="list" imeMode="halfAlpha" allowBlank="1" showInputMessage="1" showErrorMessage="1" error="リストから選択してください" sqref="S308:T308" xr:uid="{2831051B-AB12-4339-80BF-794D6BE0F013}">
      <formula1>"○,　"</formula1>
    </dataValidation>
    <dataValidation type="list" imeMode="halfAlpha" allowBlank="1" showInputMessage="1" showErrorMessage="1" error="リストから選択してください" sqref="S309:T309" xr:uid="{92542AA9-B45D-4A45-A638-10EDDEEA8EA2}">
      <formula1>"○,　"</formula1>
    </dataValidation>
    <dataValidation type="list" imeMode="halfAlpha" allowBlank="1" showInputMessage="1" showErrorMessage="1" error="リストから選択してください" sqref="S310:T310" xr:uid="{A8A96506-1B1F-49AD-9FC9-B3F7083A362C}">
      <formula1>"○,　"</formula1>
    </dataValidation>
    <dataValidation type="list" imeMode="halfAlpha" allowBlank="1" showInputMessage="1" showErrorMessage="1" error="リストから選択してください" sqref="S311:T311" xr:uid="{7D61D93B-94F0-493E-9074-181400AD990F}">
      <formula1>"○,　"</formula1>
    </dataValidation>
    <dataValidation type="list" imeMode="halfAlpha" allowBlank="1" showInputMessage="1" showErrorMessage="1" error="リストから選択してください" sqref="S312:T312" xr:uid="{7396DBE3-DA33-4D6F-A49D-827A3DA28455}">
      <formula1>"○,　"</formula1>
    </dataValidation>
    <dataValidation type="list" imeMode="halfAlpha" allowBlank="1" showInputMessage="1" showErrorMessage="1" error="リストから選択してください" sqref="S313:T313" xr:uid="{2A044CF2-9C27-4BEB-B939-54D23ECBF616}">
      <formula1>"○,　"</formula1>
    </dataValidation>
    <dataValidation type="list" imeMode="halfAlpha" allowBlank="1" showInputMessage="1" showErrorMessage="1" error="リストから選択してください" sqref="S314:T314" xr:uid="{375490A9-10D8-4E1B-B3E7-96E950468599}">
      <formula1>"○,　"</formula1>
    </dataValidation>
    <dataValidation type="list" imeMode="halfAlpha" allowBlank="1" showInputMessage="1" showErrorMessage="1" error="リストから選択してください" sqref="S315:T315" xr:uid="{9400E9BF-93B0-4FAB-BEA8-9F99C64F3F2E}">
      <formula1>"○,　"</formula1>
    </dataValidation>
    <dataValidation type="list" imeMode="halfAlpha" allowBlank="1" showInputMessage="1" showErrorMessage="1" error="リストから選択してください" sqref="S316:T316" xr:uid="{230837FC-C83C-423F-92DF-ECF91AC31A35}">
      <formula1>"○,　"</formula1>
    </dataValidation>
    <dataValidation type="list" imeMode="halfAlpha" allowBlank="1" showInputMessage="1" showErrorMessage="1" error="リストから選択してください" sqref="S317:T317" xr:uid="{48702748-E5B6-4D7A-B676-AFC68AD22EEC}">
      <formula1>"○,　"</formula1>
    </dataValidation>
    <dataValidation type="list" imeMode="halfAlpha" allowBlank="1" showInputMessage="1" showErrorMessage="1" error="リストから選択してください" sqref="S318:T318" xr:uid="{50599BBC-074B-4770-8B9E-707E930520A2}">
      <formula1>"○,　"</formula1>
    </dataValidation>
    <dataValidation type="list" imeMode="halfAlpha" allowBlank="1" showInputMessage="1" showErrorMessage="1" error="リストから選択してください" sqref="S319:T319" xr:uid="{28C211B1-4C4A-4F8F-983A-13344E9AD3FE}">
      <formula1>"○,　"</formula1>
    </dataValidation>
    <dataValidation type="list" imeMode="halfAlpha" allowBlank="1" showInputMessage="1" showErrorMessage="1" error="リストから選択してください" sqref="S320:T320" xr:uid="{A940BD52-A229-42CB-B6E0-CDE81A881AFB}">
      <formula1>"○,　"</formula1>
    </dataValidation>
    <dataValidation type="list" imeMode="halfAlpha" allowBlank="1" showInputMessage="1" showErrorMessage="1" error="リストから選択してください" sqref="S321:T321" xr:uid="{845F7E36-EBA6-4129-AF59-462256588FB3}">
      <formula1>"○,　"</formula1>
    </dataValidation>
    <dataValidation type="list" imeMode="halfAlpha" allowBlank="1" showInputMessage="1" showErrorMessage="1" error="リストから選択してください" sqref="S322:T322" xr:uid="{FC14E0E0-1D2B-4A48-848F-FAAFCBCB968C}">
      <formula1>"○,　"</formula1>
    </dataValidation>
    <dataValidation type="list" imeMode="halfAlpha" allowBlank="1" showInputMessage="1" showErrorMessage="1" error="リストから選択してください" sqref="S323:T323" xr:uid="{F350E18A-DD70-496D-9A1E-0BB86706DA0B}">
      <formula1>"○,　"</formula1>
    </dataValidation>
    <dataValidation type="list" imeMode="halfAlpha" allowBlank="1" showInputMessage="1" showErrorMessage="1" error="リストから選択してください" sqref="S324:T324" xr:uid="{99D4EB3C-EAB6-4ABE-8966-F4AF2FBE12E1}">
      <formula1>"○,　"</formula1>
    </dataValidation>
    <dataValidation type="list" imeMode="halfAlpha" allowBlank="1" showInputMessage="1" showErrorMessage="1" error="リストから選択してください" sqref="S325:T325" xr:uid="{8537A727-5175-4FA3-BA4F-33FAD29ABA3A}">
      <formula1>"○,　"</formula1>
    </dataValidation>
    <dataValidation type="list" imeMode="halfAlpha" allowBlank="1" showInputMessage="1" showErrorMessage="1" error="リストから選択してください" sqref="S326:T326" xr:uid="{EF12D268-D91F-430D-9742-2ACC34F3F03A}">
      <formula1>"○,　"</formula1>
    </dataValidation>
    <dataValidation type="list" imeMode="halfAlpha" allowBlank="1" showInputMessage="1" showErrorMessage="1" error="リストから選択してください" sqref="S327:T327" xr:uid="{3A3D939C-8F12-4CA5-A297-67C44E4561A8}">
      <formula1>"○,　"</formula1>
    </dataValidation>
    <dataValidation type="list" imeMode="halfAlpha" allowBlank="1" showInputMessage="1" showErrorMessage="1" error="リストから選択してください" sqref="S328:T328" xr:uid="{627966F0-6377-4155-905B-CE937E561DFE}">
      <formula1>"○,　"</formula1>
    </dataValidation>
    <dataValidation type="list" imeMode="halfAlpha" allowBlank="1" showInputMessage="1" showErrorMessage="1" error="リストから選択してください" sqref="S329:T329" xr:uid="{4D53569A-1849-44E5-8FC2-FA6EDBE6333D}">
      <formula1>"○,　"</formula1>
    </dataValidation>
    <dataValidation type="list" imeMode="halfAlpha" allowBlank="1" showInputMessage="1" showErrorMessage="1" error="リストから選択してください" sqref="S330:T330" xr:uid="{A617C7F8-19C7-4426-A7C2-9569059E5243}">
      <formula1>"○,　"</formula1>
    </dataValidation>
    <dataValidation type="list" imeMode="halfAlpha" allowBlank="1" showInputMessage="1" showErrorMessage="1" error="リストから選択してください" sqref="S331:T331" xr:uid="{8E90A0F1-4B66-4F26-B41D-19CD8A5D0FDA}">
      <formula1>"○,　"</formula1>
    </dataValidation>
    <dataValidation type="list" imeMode="halfAlpha" allowBlank="1" showInputMessage="1" showErrorMessage="1" error="リストから選択してください" sqref="S332:T332" xr:uid="{C8FD6C2F-FDB1-46A3-A96A-0EF28CFD8085}">
      <formula1>"○,　"</formula1>
    </dataValidation>
    <dataValidation type="list" imeMode="halfAlpha" allowBlank="1" showInputMessage="1" showErrorMessage="1" error="リストから選択してください" sqref="S333:T333" xr:uid="{9A1D1B37-780B-43A6-AB3F-7BB59BB976A1}">
      <formula1>"○,　"</formula1>
    </dataValidation>
    <dataValidation type="list" imeMode="halfAlpha" allowBlank="1" showInputMessage="1" showErrorMessage="1" error="リストから選択してください" sqref="S334:T334" xr:uid="{D0DE5DCB-E653-41AF-AC5E-D3784E2BEFA6}">
      <formula1>"○,　"</formula1>
    </dataValidation>
    <dataValidation type="list" imeMode="halfAlpha" allowBlank="1" showInputMessage="1" showErrorMessage="1" error="リストから選択してください" sqref="S335:T335" xr:uid="{5F3C44B2-2D72-4EC4-A3F8-18D4B45DEFF4}">
      <formula1>"○,　"</formula1>
    </dataValidation>
    <dataValidation type="list" imeMode="halfAlpha" allowBlank="1" showInputMessage="1" showErrorMessage="1" error="リストから選択してください" sqref="S336:T336" xr:uid="{73A68B7E-A36D-4AA8-A342-884ECDBBB688}">
      <formula1>"○,　"</formula1>
    </dataValidation>
    <dataValidation type="list" imeMode="halfAlpha" allowBlank="1" showInputMessage="1" showErrorMessage="1" error="リストから選択してください" sqref="S337:T337" xr:uid="{F739016E-F07E-48DE-BBC1-F6ABDEEE9CA3}">
      <formula1>"○,　"</formula1>
    </dataValidation>
    <dataValidation type="list" imeMode="halfAlpha" allowBlank="1" showInputMessage="1" showErrorMessage="1" error="リストから選択してください" sqref="S338:T338" xr:uid="{8BF64365-3E8A-474B-B5D8-94F3A9DCB590}">
      <formula1>"○,　"</formula1>
    </dataValidation>
    <dataValidation type="list" imeMode="halfAlpha" allowBlank="1" showInputMessage="1" showErrorMessage="1" error="リストから選択してください" sqref="S339:T339" xr:uid="{5BFF8686-FEF2-4FDE-8567-D41538606012}">
      <formula1>"○,　"</formula1>
    </dataValidation>
    <dataValidation type="list" imeMode="halfAlpha" allowBlank="1" showInputMessage="1" showErrorMessage="1" error="リストから選択してください" sqref="S340:T340" xr:uid="{F2B414FE-F51E-4154-BBA4-ABF1214E4D11}">
      <formula1>"○,　"</formula1>
    </dataValidation>
    <dataValidation type="list" imeMode="halfAlpha" allowBlank="1" showInputMessage="1" showErrorMessage="1" error="リストから選択してください" sqref="S341:T341" xr:uid="{0FA30552-F282-419E-9729-8BC562DCBA66}">
      <formula1>"○,　"</formula1>
    </dataValidation>
    <dataValidation type="list" imeMode="halfAlpha" allowBlank="1" showInputMessage="1" showErrorMessage="1" error="リストから選択してください" sqref="S342:T342" xr:uid="{59D18FA4-629C-4650-BF97-158944B01DF7}">
      <formula1>"○,　"</formula1>
    </dataValidation>
    <dataValidation type="list" imeMode="halfAlpha" allowBlank="1" showInputMessage="1" showErrorMessage="1" error="リストから選択してください" sqref="S343:T343" xr:uid="{F8828D2E-3AED-456B-9269-458A82554F23}">
      <formula1>"○,　"</formula1>
    </dataValidation>
    <dataValidation type="list" imeMode="halfAlpha" allowBlank="1" showInputMessage="1" showErrorMessage="1" error="リストから選択してください" sqref="S344:T344" xr:uid="{F7CEC034-232A-498E-AFCB-D29203943C33}">
      <formula1>"○,　"</formula1>
    </dataValidation>
    <dataValidation type="list" imeMode="halfAlpha" allowBlank="1" showInputMessage="1" showErrorMessage="1" error="リストから選択してください" sqref="S345:T345" xr:uid="{B4E3A4C6-9725-44C1-9939-B94953A73F96}">
      <formula1>"○,　"</formula1>
    </dataValidation>
    <dataValidation type="list" imeMode="halfAlpha" allowBlank="1" showInputMessage="1" showErrorMessage="1" error="リストから選択してください" sqref="S346:T346" xr:uid="{B9A895AD-1BC0-4BD3-B4A6-91A6EEB1B4D3}">
      <formula1>"○,　"</formula1>
    </dataValidation>
    <dataValidation type="list" imeMode="halfAlpha" allowBlank="1" showInputMessage="1" showErrorMessage="1" error="リストから選択してください" sqref="S347:T347" xr:uid="{35C05458-9F22-46FA-BD31-C1636ACE6A48}">
      <formula1>"○,　"</formula1>
    </dataValidation>
    <dataValidation type="list" imeMode="halfAlpha" allowBlank="1" showInputMessage="1" showErrorMessage="1" error="リストから選択してください" sqref="S348:T348" xr:uid="{368557A6-2936-477B-8228-401AEC17D085}">
      <formula1>"○,　"</formula1>
    </dataValidation>
    <dataValidation type="list" imeMode="halfAlpha" allowBlank="1" showInputMessage="1" showErrorMessage="1" error="リストから選択してください" sqref="S349:T349" xr:uid="{9CD529BC-3F89-43B6-81F9-47EC579589E6}">
      <formula1>"○,　"</formula1>
    </dataValidation>
    <dataValidation type="list" imeMode="halfAlpha" allowBlank="1" showInputMessage="1" showErrorMessage="1" error="リストから選択してください" sqref="S350:T350" xr:uid="{FF8B1999-E535-4CAE-AAAE-07CE6CC97E40}">
      <formula1>"○,　"</formula1>
    </dataValidation>
    <dataValidation type="list" imeMode="halfAlpha" allowBlank="1" showInputMessage="1" showErrorMessage="1" error="リストから選択してください" sqref="S351:T351" xr:uid="{95AF99A8-D338-4AE8-AF3C-BAD30BB48547}">
      <formula1>"○,　"</formula1>
    </dataValidation>
    <dataValidation type="list" imeMode="halfAlpha" allowBlank="1" showInputMessage="1" showErrorMessage="1" error="リストから選択してください" sqref="S352:T352" xr:uid="{575DBEEB-72DC-4C50-A17B-7B645B91AEA2}">
      <formula1>"○,　"</formula1>
    </dataValidation>
    <dataValidation type="list" imeMode="halfAlpha" allowBlank="1" showInputMessage="1" showErrorMessage="1" error="リストから選択してください" sqref="S353:T353" xr:uid="{1456DC0C-E8A5-47BA-9497-73A2EA6C27B6}">
      <formula1>"○,　"</formula1>
    </dataValidation>
    <dataValidation type="list" imeMode="halfAlpha" allowBlank="1" showInputMessage="1" showErrorMessage="1" error="リストから選択してください" sqref="S354:T354" xr:uid="{228A1407-49F2-4442-BD71-7236050531E2}">
      <formula1>"○,　"</formula1>
    </dataValidation>
    <dataValidation type="list" imeMode="halfAlpha" allowBlank="1" showInputMessage="1" showErrorMessage="1" error="リストから選択してください" sqref="S355:T355" xr:uid="{B1938905-BD81-496E-878E-A65AA749A1E2}">
      <formula1>"○,　"</formula1>
    </dataValidation>
    <dataValidation type="list" imeMode="halfAlpha" allowBlank="1" showInputMessage="1" showErrorMessage="1" error="リストから選択してください" sqref="S356:T356" xr:uid="{DA6926E5-8861-4D8A-92F4-F529F0622A23}">
      <formula1>"○,　"</formula1>
    </dataValidation>
    <dataValidation type="list" imeMode="halfAlpha" allowBlank="1" showInputMessage="1" showErrorMessage="1" error="リストから選択してください" sqref="S357:T357" xr:uid="{7FF5BC08-F9EB-47A7-ADC9-EFF4D00A9D99}">
      <formula1>"○,　"</formula1>
    </dataValidation>
    <dataValidation type="list" imeMode="halfAlpha" allowBlank="1" showInputMessage="1" showErrorMessage="1" error="リストから選択してください" sqref="S358:T358" xr:uid="{EA7900C8-91F9-4AD7-BDBA-09A80C50DC35}">
      <formula1>"○,　"</formula1>
    </dataValidation>
    <dataValidation type="list" imeMode="halfAlpha" allowBlank="1" showInputMessage="1" showErrorMessage="1" error="リストから選択してください" sqref="S359:T359" xr:uid="{C1ACA0FE-A2B0-4EC2-8AAF-2030A4892D94}">
      <formula1>"○,　"</formula1>
    </dataValidation>
    <dataValidation type="list" imeMode="halfAlpha" allowBlank="1" showInputMessage="1" showErrorMessage="1" error="リストから選択してください" sqref="S360:T360" xr:uid="{F20A6C23-1460-4293-AA37-D633AFDDBCA7}">
      <formula1>"○,　"</formula1>
    </dataValidation>
    <dataValidation type="list" imeMode="halfAlpha" allowBlank="1" showInputMessage="1" showErrorMessage="1" error="リストから選択してください" sqref="S361:T361" xr:uid="{1BFA8B11-1AA4-483B-89C1-CFE5972B5DE8}">
      <formula1>"○,　"</formula1>
    </dataValidation>
    <dataValidation type="list" imeMode="halfAlpha" allowBlank="1" showInputMessage="1" showErrorMessage="1" error="リストから選択してください" sqref="S362:T362" xr:uid="{76A2AB04-068F-4918-8F16-615B4879AA0C}">
      <formula1>"○,　"</formula1>
    </dataValidation>
    <dataValidation type="list" imeMode="halfAlpha" allowBlank="1" showInputMessage="1" showErrorMessage="1" error="リストから選択してください" sqref="S363:T363" xr:uid="{4FDB97FD-E034-477D-B945-31B40E0356FC}">
      <formula1>"○,　"</formula1>
    </dataValidation>
    <dataValidation type="list" imeMode="halfAlpha" allowBlank="1" showInputMessage="1" showErrorMessage="1" error="リストから選択してください" sqref="S364:T364" xr:uid="{291A67A7-7CC8-48CA-8086-56C94F743B4A}">
      <formula1>"○,　"</formula1>
    </dataValidation>
    <dataValidation type="list" imeMode="halfAlpha" allowBlank="1" showInputMessage="1" showErrorMessage="1" error="リストから選択してください" sqref="S365:T365" xr:uid="{3AB0A1E9-CBDE-48E9-9AA0-CD6043C2B1C3}">
      <formula1>"○,　"</formula1>
    </dataValidation>
    <dataValidation type="list" imeMode="halfAlpha" allowBlank="1" showInputMessage="1" showErrorMessage="1" error="リストから選択してください" sqref="S366:T366" xr:uid="{5B06B35A-A4C8-44EF-9BE4-8D05C0A1F6D2}">
      <formula1>"○,　"</formula1>
    </dataValidation>
    <dataValidation type="list" imeMode="halfAlpha" allowBlank="1" showInputMessage="1" showErrorMessage="1" error="リストから選択してください" sqref="S367:T367" xr:uid="{86703897-5F9D-474A-B34C-D8C3A4431C9B}">
      <formula1>"○,　"</formula1>
    </dataValidation>
    <dataValidation type="list" imeMode="halfAlpha" allowBlank="1" showInputMessage="1" showErrorMessage="1" error="リストから選択してください" sqref="S368:T368" xr:uid="{4C7DA03C-0DD5-4A92-AF08-17BC790B5B31}">
      <formula1>"○,　"</formula1>
    </dataValidation>
    <dataValidation type="list" imeMode="halfAlpha" allowBlank="1" showInputMessage="1" showErrorMessage="1" error="リストから選択してください" sqref="S369:T369" xr:uid="{09F0C66A-B117-41B6-8DFF-A1DDF3687DC1}">
      <formula1>"○,　"</formula1>
    </dataValidation>
    <dataValidation type="list" imeMode="halfAlpha" allowBlank="1" showInputMessage="1" showErrorMessage="1" error="リストから選択してください" sqref="S370:T370" xr:uid="{6CAD9364-BA2D-457A-AB1F-8A259C75D668}">
      <formula1>"○,　"</formula1>
    </dataValidation>
    <dataValidation type="list" imeMode="halfAlpha" allowBlank="1" showInputMessage="1" showErrorMessage="1" error="リストから選択してください" sqref="S371:T371" xr:uid="{F22550C9-DE64-415C-A594-2A8F74DD627B}">
      <formula1>"○,　"</formula1>
    </dataValidation>
    <dataValidation type="list" imeMode="halfAlpha" allowBlank="1" showInputMessage="1" showErrorMessage="1" error="リストから選択してください" sqref="S372:T372" xr:uid="{1042ED76-BF05-4537-A0DE-9F3001D837B7}">
      <formula1>"○,　"</formula1>
    </dataValidation>
    <dataValidation type="list" imeMode="halfAlpha" allowBlank="1" showInputMessage="1" showErrorMessage="1" error="リストから選択してください" sqref="S373:T373" xr:uid="{500C7992-F088-4E82-9F16-9304D8BF4662}">
      <formula1>"○,　"</formula1>
    </dataValidation>
    <dataValidation type="list" imeMode="halfAlpha" allowBlank="1" showInputMessage="1" showErrorMessage="1" error="リストから選択してください" sqref="S374:T374" xr:uid="{99B2820F-80A2-44E4-A930-F1B8CD0D43F4}">
      <formula1>"○,　"</formula1>
    </dataValidation>
    <dataValidation type="list" imeMode="halfAlpha" allowBlank="1" showInputMessage="1" showErrorMessage="1" error="リストから選択してください" sqref="S375:T375" xr:uid="{045CF11D-FC83-4485-A25D-712ED6ACCA93}">
      <formula1>"○,　"</formula1>
    </dataValidation>
    <dataValidation type="list" imeMode="halfAlpha" allowBlank="1" showInputMessage="1" showErrorMessage="1" error="リストから選択してください" sqref="S376:T376" xr:uid="{235F167E-BA98-4080-8032-7B0F8383019F}">
      <formula1>"○,　"</formula1>
    </dataValidation>
    <dataValidation type="list" imeMode="halfAlpha" allowBlank="1" showInputMessage="1" showErrorMessage="1" error="リストから選択してください" sqref="S377:T377" xr:uid="{7C1F25EE-A73C-44C0-9B0F-20798A4D403B}">
      <formula1>"○,　"</formula1>
    </dataValidation>
    <dataValidation type="list" imeMode="halfAlpha" allowBlank="1" showInputMessage="1" showErrorMessage="1" error="リストから選択してください" sqref="S378:T378" xr:uid="{06A7BF8C-2D65-43C9-8267-EE91DE066A8C}">
      <formula1>"○,　"</formula1>
    </dataValidation>
    <dataValidation type="list" imeMode="halfAlpha" allowBlank="1" showInputMessage="1" showErrorMessage="1" error="リストから選択してください" sqref="S379:T379" xr:uid="{84F04D4B-716A-469A-9695-F10FB9D54E24}">
      <formula1>"○,　"</formula1>
    </dataValidation>
    <dataValidation type="list" imeMode="halfAlpha" allowBlank="1" showInputMessage="1" showErrorMessage="1" error="リストから選択してください" sqref="S380:T380" xr:uid="{0317A8EE-D6A8-4AC2-8E0F-7D4E00DE496D}">
      <formula1>"○,　"</formula1>
    </dataValidation>
    <dataValidation type="list" imeMode="halfAlpha" allowBlank="1" showInputMessage="1" showErrorMessage="1" error="リストから選択してください" sqref="S381:T381" xr:uid="{0C880432-FF9C-4D21-BAD5-68F281EB8CE0}">
      <formula1>"○,　"</formula1>
    </dataValidation>
    <dataValidation type="list" imeMode="halfAlpha" allowBlank="1" showInputMessage="1" showErrorMessage="1" error="リストから選択してください" sqref="S382:T382" xr:uid="{9EF92A55-C085-4CA9-A504-63C18E4285B2}">
      <formula1>"○,　"</formula1>
    </dataValidation>
    <dataValidation type="list" imeMode="halfAlpha" allowBlank="1" showInputMessage="1" showErrorMessage="1" error="リストから選択してください" sqref="S383:T383" xr:uid="{99C6CB2D-66E8-4303-854B-183DE21112AD}">
      <formula1>"○,　"</formula1>
    </dataValidation>
    <dataValidation type="list" imeMode="halfAlpha" allowBlank="1" showInputMessage="1" showErrorMessage="1" error="リストから選択してください" sqref="S384:T384" xr:uid="{9E14FF33-67E6-4412-88A9-299FB396B134}">
      <formula1>"○,　"</formula1>
    </dataValidation>
    <dataValidation type="list" imeMode="halfAlpha" allowBlank="1" showInputMessage="1" showErrorMessage="1" error="リストから選択してください" sqref="S385:T385" xr:uid="{56009682-DB6E-405B-8575-B4E0F5EDAEF1}">
      <formula1>"○,　"</formula1>
    </dataValidation>
    <dataValidation type="list" imeMode="halfAlpha" allowBlank="1" showInputMessage="1" showErrorMessage="1" error="リストから選択してください" sqref="S386:T386" xr:uid="{6F79DA59-1ECC-4503-86B0-B997276C0E42}">
      <formula1>"○,　"</formula1>
    </dataValidation>
    <dataValidation type="list" imeMode="halfAlpha" allowBlank="1" showInputMessage="1" showErrorMessage="1" error="リストから選択してください" sqref="S387:T387" xr:uid="{10ABC45A-9591-4F53-A9D0-9298BA0BFEBA}">
      <formula1>"○,　"</formula1>
    </dataValidation>
    <dataValidation type="list" imeMode="halfAlpha" allowBlank="1" showInputMessage="1" showErrorMessage="1" error="リストから選択してください" sqref="S388:T388" xr:uid="{01F2997B-0321-4342-832F-1BD9839D4621}">
      <formula1>"○,　"</formula1>
    </dataValidation>
    <dataValidation type="list" imeMode="halfAlpha" allowBlank="1" showInputMessage="1" showErrorMessage="1" error="リストから選択してください" sqref="S389:T389" xr:uid="{08372E49-0725-4C3A-B32C-EC738DE43167}">
      <formula1>"○,　"</formula1>
    </dataValidation>
    <dataValidation type="list" imeMode="halfAlpha" allowBlank="1" showInputMessage="1" showErrorMessage="1" error="リストから選択してください" sqref="S390:T390" xr:uid="{B22B78DD-4105-4988-A978-C23EEA848139}">
      <formula1>"○,　"</formula1>
    </dataValidation>
    <dataValidation type="list" imeMode="halfAlpha" allowBlank="1" showInputMessage="1" showErrorMessage="1" error="リストから選択してください" sqref="S391:T391" xr:uid="{AF4D8E4B-B4C5-46A9-89CB-C250613EF7E1}">
      <formula1>"○,　"</formula1>
    </dataValidation>
    <dataValidation type="list" imeMode="halfAlpha" allowBlank="1" showInputMessage="1" showErrorMessage="1" error="リストから選択してください" sqref="S392:T392" xr:uid="{A681EA5D-AB2B-4308-8E68-56BEC927F853}">
      <formula1>"○,　"</formula1>
    </dataValidation>
    <dataValidation type="list" imeMode="halfAlpha" allowBlank="1" showInputMessage="1" showErrorMessage="1" error="リストから選択してください" sqref="S393:T393" xr:uid="{F56D478F-0A81-4663-B09F-6301184FE6C5}">
      <formula1>"○,　"</formula1>
    </dataValidation>
    <dataValidation type="list" imeMode="halfAlpha" allowBlank="1" showInputMessage="1" showErrorMessage="1" error="リストから選択してください" sqref="S394:T394" xr:uid="{4FFABBCC-FE76-444D-9B79-5B2B4F062CA3}">
      <formula1>"○,　"</formula1>
    </dataValidation>
    <dataValidation type="list" imeMode="halfAlpha" allowBlank="1" showInputMessage="1" showErrorMessage="1" error="リストから選択してください" sqref="S395:T395" xr:uid="{E52911E7-7B38-46F9-AE67-16667BC081A1}">
      <formula1>"○,　"</formula1>
    </dataValidation>
    <dataValidation type="list" imeMode="halfAlpha" allowBlank="1" showInputMessage="1" showErrorMessage="1" error="リストから選択してください" sqref="S396:T396" xr:uid="{24E74EE9-DE00-4793-9ED2-CAE604CD7709}">
      <formula1>"○,　"</formula1>
    </dataValidation>
    <dataValidation type="list" imeMode="halfAlpha" allowBlank="1" showInputMessage="1" showErrorMessage="1" error="リストから選択してください" sqref="S397:T397" xr:uid="{0F820F9F-0A69-4BC8-860D-9356AB45C425}">
      <formula1>"○,　"</formula1>
    </dataValidation>
    <dataValidation type="list" imeMode="halfAlpha" allowBlank="1" showInputMessage="1" showErrorMessage="1" error="リストから選択してください" sqref="S398:T398" xr:uid="{76165699-291B-4785-B82A-689699E77BFD}">
      <formula1>"○,　"</formula1>
    </dataValidation>
    <dataValidation type="list" imeMode="halfAlpha" allowBlank="1" showInputMessage="1" showErrorMessage="1" error="リストから選択してください" sqref="S399:T399" xr:uid="{38C85DBA-844F-4803-9454-5425ACEC5E77}">
      <formula1>"○,　"</formula1>
    </dataValidation>
    <dataValidation type="list" imeMode="halfAlpha" allowBlank="1" showInputMessage="1" showErrorMessage="1" error="リストから選択してください" sqref="S400:T400" xr:uid="{B6EB5D88-9EEF-4FC7-8CCF-6A8D33168F61}">
      <formula1>"○,　"</formula1>
    </dataValidation>
    <dataValidation type="list" imeMode="halfAlpha" allowBlank="1" showInputMessage="1" showErrorMessage="1" error="リストから選択してください" sqref="S401:T401" xr:uid="{8857D9F9-BABA-4930-8C8D-04FE94EF85A4}">
      <formula1>"○,　"</formula1>
    </dataValidation>
    <dataValidation type="list" imeMode="halfAlpha" allowBlank="1" showInputMessage="1" showErrorMessage="1" error="リストから選択してください" sqref="S402:T402" xr:uid="{1566C6A9-6773-49A7-BEFA-738645150F90}">
      <formula1>"○,　"</formula1>
    </dataValidation>
    <dataValidation type="list" imeMode="halfAlpha" allowBlank="1" showInputMessage="1" showErrorMessage="1" error="リストから選択してください" sqref="S403:T403" xr:uid="{2CF52FB8-BCD7-4B0C-8A0C-808265D313C1}">
      <formula1>"○,　"</formula1>
    </dataValidation>
    <dataValidation type="list" imeMode="halfAlpha" allowBlank="1" showInputMessage="1" showErrorMessage="1" error="リストから選択してください" sqref="S404:T404" xr:uid="{A47C7BCA-35FF-401C-B3BC-EA650CC7E2EE}">
      <formula1>"○,　"</formula1>
    </dataValidation>
    <dataValidation type="list" imeMode="halfAlpha" allowBlank="1" showInputMessage="1" showErrorMessage="1" error="リストから選択してください" sqref="S405:T405" xr:uid="{3A560EA0-D545-461B-836B-68428D744643}">
      <formula1>"○,　"</formula1>
    </dataValidation>
    <dataValidation type="list" imeMode="halfAlpha" allowBlank="1" showInputMessage="1" showErrorMessage="1" error="リストから選択してください" sqref="S406:T406" xr:uid="{3DE777EC-E216-4616-9C2B-294037B707DA}">
      <formula1>"○,　"</formula1>
    </dataValidation>
    <dataValidation type="list" imeMode="halfAlpha" allowBlank="1" showInputMessage="1" showErrorMessage="1" error="リストから選択してください" sqref="S407:T407" xr:uid="{797A93B8-500C-4E3A-8713-F50506A8F74B}">
      <formula1>"○,　"</formula1>
    </dataValidation>
    <dataValidation type="list" imeMode="halfAlpha" allowBlank="1" showInputMessage="1" showErrorMessage="1" error="リストから選択してください" sqref="S408:T408" xr:uid="{F2F86853-AAA0-4306-836A-D29B77B2D425}">
      <formula1>"○,　"</formula1>
    </dataValidation>
    <dataValidation type="list" imeMode="halfAlpha" allowBlank="1" showInputMessage="1" showErrorMessage="1" error="リストから選択してください" sqref="S409:T409" xr:uid="{407D05BB-6D29-433C-8D9C-99BA75197BDF}">
      <formula1>"○,　"</formula1>
    </dataValidation>
    <dataValidation type="list" imeMode="halfAlpha" allowBlank="1" showInputMessage="1" showErrorMessage="1" error="リストから選択してください" sqref="S410:T410" xr:uid="{99C2AC24-8BE8-4FBC-9FF3-61052CBFF552}">
      <formula1>"○,　"</formula1>
    </dataValidation>
    <dataValidation type="list" imeMode="halfAlpha" allowBlank="1" showInputMessage="1" showErrorMessage="1" error="リストから選択してください" sqref="S411:T411" xr:uid="{4CD1B5CC-4624-4D0D-AA16-9CF37FF8BDE2}">
      <formula1>"○,　"</formula1>
    </dataValidation>
    <dataValidation type="list" imeMode="halfAlpha" allowBlank="1" showInputMessage="1" showErrorMessage="1" error="リストから選択してください" sqref="S412:T412" xr:uid="{586CB416-47F3-4ECF-BBC6-F8D1416B2B2D}">
      <formula1>"○,　"</formula1>
    </dataValidation>
    <dataValidation type="list" imeMode="halfAlpha" allowBlank="1" showInputMessage="1" showErrorMessage="1" error="リストから選択してください" sqref="S413:T413" xr:uid="{E9027F1F-EB7F-48A9-B952-06D353DDA000}">
      <formula1>"○,　"</formula1>
    </dataValidation>
    <dataValidation type="list" imeMode="halfAlpha" allowBlank="1" showInputMessage="1" showErrorMessage="1" error="リストから選択してください" sqref="S414:T414" xr:uid="{2ADB632B-F711-4D43-83A3-32C6F41BCB7F}">
      <formula1>"○,　"</formula1>
    </dataValidation>
    <dataValidation type="list" imeMode="halfAlpha" allowBlank="1" showInputMessage="1" showErrorMessage="1" error="リストから選択してください" sqref="S415:T415" xr:uid="{CAB55F79-9FB3-4808-9E84-141C6166D560}">
      <formula1>"○,　"</formula1>
    </dataValidation>
    <dataValidation type="list" imeMode="halfAlpha" allowBlank="1" showInputMessage="1" showErrorMessage="1" error="リストから選択してください" sqref="S416:T416" xr:uid="{1661DA98-4754-4115-B687-8187CB15F96B}">
      <formula1>"○,　"</formula1>
    </dataValidation>
    <dataValidation type="whole" imeMode="halfAlpha" allowBlank="1" showInputMessage="1" showErrorMessage="1" error="有効な数字を入力してください" sqref="U429:Y429" xr:uid="{75569EBE-134B-49A3-A3F1-9989F66C15E7}">
      <formula1>0</formula1>
      <formula2>9999999999</formula2>
    </dataValidation>
    <dataValidation type="whole" imeMode="halfAlpha" allowBlank="1" showInputMessage="1" showErrorMessage="1" error="有効な数字を入力してください" sqref="U430:Y430" xr:uid="{916CFB4B-7B0D-41A5-82C9-710B37336B57}">
      <formula1>0</formula1>
      <formula2>9999999999</formula2>
    </dataValidation>
    <dataValidation type="whole" imeMode="halfAlpha" allowBlank="1" showInputMessage="1" showErrorMessage="1" error="有効な数字を入力してください" sqref="U431:Y431" xr:uid="{47291087-EC3F-4EB9-A2A9-42AB470AC315}">
      <formula1>0</formula1>
      <formula2>9999999999</formula2>
    </dataValidation>
    <dataValidation type="whole" imeMode="halfAlpha" allowBlank="1" showInputMessage="1" showErrorMessage="1" error="有効な数字を入力してください" sqref="U432:Y432" xr:uid="{5A438241-35E7-466E-980A-43392311DE47}">
      <formula1>0</formula1>
      <formula2>9999999999</formula2>
    </dataValidation>
    <dataValidation type="whole" imeMode="halfAlpha" allowBlank="1" showInputMessage="1" showErrorMessage="1" error="有効な数字を入力してください" sqref="U433:Y433" xr:uid="{12B0D04B-587D-4DAA-AA5B-5F4F670059EB}">
      <formula1>0</formula1>
      <formula2>9999999999</formula2>
    </dataValidation>
    <dataValidation type="whole" imeMode="halfAlpha" allowBlank="1" showInputMessage="1" showErrorMessage="1" error="有効な数字を入力してください" sqref="U434:Y434" xr:uid="{5351E3F6-E79F-45A3-85A3-71917744A99A}">
      <formula1>0</formula1>
      <formula2>9999999999</formula2>
    </dataValidation>
    <dataValidation type="whole" imeMode="halfAlpha" allowBlank="1" showInputMessage="1" showErrorMessage="1" error="有効な数字を入力してください" sqref="U435:Y435" xr:uid="{7E6B71A2-26AE-4249-B954-608EF7F643B7}">
      <formula1>0</formula1>
      <formula2>9999999999</formula2>
    </dataValidation>
    <dataValidation type="whole" imeMode="halfAlpha" allowBlank="1" showInputMessage="1" showErrorMessage="1" error="有効な数字を入力してください" sqref="U436:Y436" xr:uid="{BDC159A6-C2D6-4106-9A33-5FA85101CD65}">
      <formula1>0</formula1>
      <formula2>9999999999</formula2>
    </dataValidation>
    <dataValidation type="whole" imeMode="halfAlpha" allowBlank="1" showInputMessage="1" showErrorMessage="1" error="有効な数字を入力してください" sqref="U437:Y437" xr:uid="{53A23603-4FDE-4352-9609-A91BF4F26AC0}">
      <formula1>0</formula1>
      <formula2>9999999999</formula2>
    </dataValidation>
    <dataValidation type="whole" imeMode="halfAlpha" allowBlank="1" showInputMessage="1" showErrorMessage="1" error="有効な数字を入力してください" sqref="U438:Y438" xr:uid="{9703834C-F8D7-4254-9270-374CD23D8B6B}">
      <formula1>0</formula1>
      <formula2>9999999999</formula2>
    </dataValidation>
    <dataValidation type="whole" imeMode="halfAlpha" allowBlank="1" showInputMessage="1" showErrorMessage="1" error="有効な数字を入力してください" sqref="U439:Y439" xr:uid="{647EFCE7-E22E-4E0A-9A67-957CF67F8E63}">
      <formula1>0</formula1>
      <formula2>9999999999</formula2>
    </dataValidation>
    <dataValidation type="whole" imeMode="halfAlpha" allowBlank="1" showInputMessage="1" showErrorMessage="1" error="有効な数字を入力してください" sqref="U440:Y440" xr:uid="{8C1373AF-7AFC-4D02-B253-4D0991C2FCA6}">
      <formula1>0</formula1>
      <formula2>9999999999</formula2>
    </dataValidation>
    <dataValidation type="whole" imeMode="halfAlpha" allowBlank="1" showInputMessage="1" showErrorMessage="1" error="有効な数字を入力してください" sqref="U441:Y441" xr:uid="{B652F997-FE41-485D-9350-166FB284CCE5}">
      <formula1>0</formula1>
      <formula2>9999999999</formula2>
    </dataValidation>
    <dataValidation type="whole" imeMode="halfAlpha" allowBlank="1" showInputMessage="1" showErrorMessage="1" error="有効な数字を入力してください" sqref="U442:Y442" xr:uid="{4FAE969E-D021-451D-AA8E-063C95CF8F67}">
      <formula1>0</formula1>
      <formula2>9999999999</formula2>
    </dataValidation>
    <dataValidation type="whole" imeMode="halfAlpha" allowBlank="1" showInputMessage="1" showErrorMessage="1" error="有効な数字を入力してください" sqref="U443:Y443" xr:uid="{BECC89D0-3137-4A94-B243-81FB6AFD454E}">
      <formula1>0</formula1>
      <formula2>9999999999</formula2>
    </dataValidation>
    <dataValidation type="whole" imeMode="halfAlpha" allowBlank="1" showInputMessage="1" showErrorMessage="1" error="有効な数字を入力してください" sqref="U444:Y444" xr:uid="{AC58D304-643B-4055-B29B-2473D04D5B35}">
      <formula1>0</formula1>
      <formula2>9999999999</formula2>
    </dataValidation>
    <dataValidation type="whole" imeMode="halfAlpha" allowBlank="1" showInputMessage="1" showErrorMessage="1" error="有効な数字を入力してください" sqref="U445:Y445" xr:uid="{F4504EC2-878E-44A7-A613-1BB25EBE14B3}">
      <formula1>0</formula1>
      <formula2>9999999999</formula2>
    </dataValidation>
    <dataValidation type="whole" imeMode="halfAlpha" allowBlank="1" showInputMessage="1" showErrorMessage="1" error="有効な数字を入力してください" sqref="U448:Y448" xr:uid="{9492F096-25C9-44E6-8409-4E5647AE5A86}">
      <formula1>0</formula1>
      <formula2>9999999999</formula2>
    </dataValidation>
    <dataValidation type="whole" imeMode="halfAlpha" allowBlank="1" showInputMessage="1" showErrorMessage="1" error="有効な数字を入力してください" sqref="U449:Y449" xr:uid="{EDACD0CA-CA54-4B58-8741-BBDB36DC1D03}">
      <formula1>0</formula1>
      <formula2>9999999999</formula2>
    </dataValidation>
    <dataValidation type="whole" imeMode="halfAlpha" allowBlank="1" showInputMessage="1" showErrorMessage="1" error="有効な数字を入力してください" sqref="U450:Y450" xr:uid="{96A2769E-A041-4CD0-AB8D-A030B6E4BC07}">
      <formula1>0</formula1>
      <formula2>9999999999</formula2>
    </dataValidation>
    <dataValidation type="whole" imeMode="halfAlpha" allowBlank="1" showInputMessage="1" showErrorMessage="1" error="有効な数字を入力してください" sqref="U451:Y451" xr:uid="{D44BF920-0D5A-423C-AB7E-C18D9948F50D}">
      <formula1>0</formula1>
      <formula2>9999999999</formula2>
    </dataValidation>
    <dataValidation type="whole" imeMode="halfAlpha" allowBlank="1" showInputMessage="1" showErrorMessage="1" error="有効な数字を入力してください" sqref="U452:Y452" xr:uid="{B9EB8515-CFDE-4632-A422-471FCFB3E6B4}">
      <formula1>0</formula1>
      <formula2>9999999999</formula2>
    </dataValidation>
    <dataValidation type="whole" imeMode="halfAlpha" allowBlank="1" showInputMessage="1" showErrorMessage="1" error="有効な数字を入力してください" sqref="U453:Y453" xr:uid="{D9513D43-C4A3-4271-9177-4FBDCF606FA1}">
      <formula1>0</formula1>
      <formula2>9999999999</formula2>
    </dataValidation>
    <dataValidation type="whole" imeMode="halfAlpha" allowBlank="1" showInputMessage="1" showErrorMessage="1" error="有効な数字を入力してください" sqref="U454:Y454" xr:uid="{B7B09561-92B4-4FF8-A6F1-9C7095CBF5B4}">
      <formula1>0</formula1>
      <formula2>9999999999</formula2>
    </dataValidation>
    <dataValidation type="whole" imeMode="halfAlpha" allowBlank="1" showInputMessage="1" showErrorMessage="1" error="有効な数字を入力してください" sqref="U455:Y455" xr:uid="{C42643F6-BD69-49DC-B9B8-8D3EA8357B5F}">
      <formula1>0</formula1>
      <formula2>9999999999</formula2>
    </dataValidation>
    <dataValidation type="whole" imeMode="halfAlpha" allowBlank="1" showInputMessage="1" showErrorMessage="1" error="有効な数字を入力してください" sqref="U456:Y456" xr:uid="{039D2C2C-AFE4-4976-BB5F-6B648A8D5207}">
      <formula1>0</formula1>
      <formula2>9999999999</formula2>
    </dataValidation>
    <dataValidation type="whole" imeMode="halfAlpha" allowBlank="1" showInputMessage="1" showErrorMessage="1" error="有効な数字を入力してください" sqref="U457:Y457" xr:uid="{7A2F379C-4C4D-444F-AC31-13CF985729CE}">
      <formula1>0</formula1>
      <formula2>9999999999</formula2>
    </dataValidation>
    <dataValidation type="whole" imeMode="halfAlpha" allowBlank="1" showInputMessage="1" showErrorMessage="1" error="有効な数字を入力してください" sqref="U458:Y458" xr:uid="{00431263-D44B-4114-89EA-B02AA8C8A34F}">
      <formula1>0</formula1>
      <formula2>9999999999</formula2>
    </dataValidation>
    <dataValidation type="whole" imeMode="halfAlpha" allowBlank="1" showInputMessage="1" showErrorMessage="1" error="有効な数字を入力してください" sqref="U459:Y459" xr:uid="{F2A8C0D3-9EE9-4527-A41A-914B4A793795}">
      <formula1>0</formula1>
      <formula2>9999999999</formula2>
    </dataValidation>
    <dataValidation type="whole" imeMode="halfAlpha" allowBlank="1" showInputMessage="1" showErrorMessage="1" error="有効な数字を入力してください" sqref="U460:Y460" xr:uid="{9E34BA8C-8F96-4AAE-9D57-78B94B5CDD09}">
      <formula1>0</formula1>
      <formula2>9999999999</formula2>
    </dataValidation>
    <dataValidation type="whole" imeMode="halfAlpha" allowBlank="1" showInputMessage="1" showErrorMessage="1" error="有効な数字を入力してください" sqref="U461:Y461" xr:uid="{823B8BFA-8984-490C-BB2E-600B3CBB109D}">
      <formula1>0</formula1>
      <formula2>9999999999</formula2>
    </dataValidation>
    <dataValidation type="whole" imeMode="halfAlpha" allowBlank="1" showInputMessage="1" showErrorMessage="1" error="有効な数字を入力してください" sqref="U462:Y462" xr:uid="{2B54B6C4-A4C4-4AF4-B7F0-82A35A135E57}">
      <formula1>0</formula1>
      <formula2>9999999999</formula2>
    </dataValidation>
    <dataValidation type="whole" imeMode="halfAlpha" allowBlank="1" showInputMessage="1" showErrorMessage="1" error="有効な数字を入力してください" sqref="U463:Y463" xr:uid="{7D0DD9F0-CBB2-4256-A32E-26A5880CFE6C}">
      <formula1>0</formula1>
      <formula2>9999999999</formula2>
    </dataValidation>
    <dataValidation type="whole" imeMode="halfAlpha" allowBlank="1" showInputMessage="1" showErrorMessage="1" error="有効な数字を入力してください" sqref="U464:Y464" xr:uid="{EF390DBA-15A1-41DA-AB82-16BE75283BB0}">
      <formula1>0</formula1>
      <formula2>9999999999</formula2>
    </dataValidation>
    <dataValidation type="whole" imeMode="halfAlpha" allowBlank="1" showInputMessage="1" showErrorMessage="1" error="有効な数字を入力してください" sqref="U465:Y465" xr:uid="{80840056-3B48-4E35-8101-5A6618A1E445}">
      <formula1>0</formula1>
      <formula2>9999999999</formula2>
    </dataValidation>
  </dataValidations>
  <pageMargins left="0.19685039370078741" right="0.19685039370078741" top="0.39370078740157483" bottom="0.19685039370078741" header="0.19685039370078741" footer="0.19685039370078741"/>
  <pageSetup paperSize="9" scale="64"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126" customWidth="1"/>
    <col min="2" max="16384" width="9" style="126"/>
  </cols>
  <sheetData>
    <row r="1" spans="1:1" x14ac:dyDescent="0.15">
      <c r="A1" s="126"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26" t="str">
        <f>"@神奈川県@和歌山県@鹿児島県@"</f>
        <v>@神奈川県@和歌山県@鹿児島県@</v>
      </c>
    </row>
    <row r="3" spans="1:1" x14ac:dyDescent="0.15">
      <c r="A3" s="126" t="s">
        <v>394</v>
      </c>
    </row>
    <row r="4" spans="1:1" x14ac:dyDescent="0.15">
      <c r="A4" s="126" t="s">
        <v>395</v>
      </c>
    </row>
    <row r="10" spans="1:1" x14ac:dyDescent="0.15">
      <c r="A10" s="96" t="s">
        <v>177</v>
      </c>
    </row>
    <row r="11" spans="1:1" x14ac:dyDescent="0.15">
      <c r="A11" s="96" t="s">
        <v>17</v>
      </c>
    </row>
    <row r="12" spans="1:1" x14ac:dyDescent="0.15">
      <c r="A12" s="96" t="s">
        <v>18</v>
      </c>
    </row>
    <row r="13" spans="1:1" x14ac:dyDescent="0.15">
      <c r="A13" s="96" t="s">
        <v>19</v>
      </c>
    </row>
    <row r="14" spans="1:1" x14ac:dyDescent="0.15">
      <c r="A14" s="96" t="s">
        <v>20</v>
      </c>
    </row>
    <row r="15" spans="1:1" x14ac:dyDescent="0.15">
      <c r="A15" s="96" t="s">
        <v>21</v>
      </c>
    </row>
    <row r="16" spans="1:1" x14ac:dyDescent="0.15">
      <c r="A16" s="96" t="s">
        <v>22</v>
      </c>
    </row>
    <row r="17" spans="1:1" x14ac:dyDescent="0.15">
      <c r="A17" s="96" t="s">
        <v>23</v>
      </c>
    </row>
    <row r="18" spans="1:1" x14ac:dyDescent="0.15">
      <c r="A18" s="96" t="s">
        <v>24</v>
      </c>
    </row>
    <row r="19" spans="1:1" x14ac:dyDescent="0.15">
      <c r="A19" s="96" t="s">
        <v>25</v>
      </c>
    </row>
    <row r="20" spans="1:1" x14ac:dyDescent="0.15">
      <c r="A20" s="96" t="s">
        <v>26</v>
      </c>
    </row>
    <row r="21" spans="1:1" x14ac:dyDescent="0.15">
      <c r="A21" s="96" t="s">
        <v>27</v>
      </c>
    </row>
    <row r="22" spans="1:1" x14ac:dyDescent="0.15">
      <c r="A22" s="96" t="s">
        <v>28</v>
      </c>
    </row>
    <row r="23" spans="1:1" x14ac:dyDescent="0.15">
      <c r="A23" s="96" t="s">
        <v>29</v>
      </c>
    </row>
    <row r="24" spans="1:1" x14ac:dyDescent="0.15">
      <c r="A24" s="96" t="s">
        <v>30</v>
      </c>
    </row>
    <row r="25" spans="1:1" x14ac:dyDescent="0.15">
      <c r="A25" s="96" t="s">
        <v>31</v>
      </c>
    </row>
    <row r="26" spans="1:1" x14ac:dyDescent="0.15">
      <c r="A26" s="96" t="s">
        <v>32</v>
      </c>
    </row>
    <row r="27" spans="1:1" x14ac:dyDescent="0.15">
      <c r="A27" s="96" t="s">
        <v>33</v>
      </c>
    </row>
    <row r="28" spans="1:1" x14ac:dyDescent="0.15">
      <c r="A28" s="96" t="s">
        <v>34</v>
      </c>
    </row>
    <row r="29" spans="1:1" x14ac:dyDescent="0.15">
      <c r="A29" s="96" t="s">
        <v>35</v>
      </c>
    </row>
    <row r="30" spans="1:1" x14ac:dyDescent="0.15">
      <c r="A30" s="96" t="s">
        <v>36</v>
      </c>
    </row>
    <row r="31" spans="1:1" x14ac:dyDescent="0.15">
      <c r="A31" s="96" t="s">
        <v>37</v>
      </c>
    </row>
    <row r="32" spans="1:1" x14ac:dyDescent="0.15">
      <c r="A32" s="96" t="s">
        <v>38</v>
      </c>
    </row>
    <row r="33" spans="1:1" x14ac:dyDescent="0.15">
      <c r="A33" s="96" t="s">
        <v>39</v>
      </c>
    </row>
    <row r="34" spans="1:1" x14ac:dyDescent="0.15">
      <c r="A34" s="96" t="s">
        <v>40</v>
      </c>
    </row>
    <row r="35" spans="1:1" x14ac:dyDescent="0.15">
      <c r="A35" s="96" t="s">
        <v>41</v>
      </c>
    </row>
    <row r="36" spans="1:1" x14ac:dyDescent="0.15">
      <c r="A36" s="96" t="s">
        <v>42</v>
      </c>
    </row>
    <row r="37" spans="1:1" x14ac:dyDescent="0.15">
      <c r="A37" s="96" t="s">
        <v>43</v>
      </c>
    </row>
    <row r="38" spans="1:1" x14ac:dyDescent="0.15">
      <c r="A38" s="96" t="s">
        <v>44</v>
      </c>
    </row>
    <row r="39" spans="1:1" x14ac:dyDescent="0.15">
      <c r="A39" s="96" t="s">
        <v>45</v>
      </c>
    </row>
    <row r="40" spans="1:1" x14ac:dyDescent="0.15">
      <c r="A40" s="96" t="s">
        <v>46</v>
      </c>
    </row>
    <row r="41" spans="1:1" x14ac:dyDescent="0.15">
      <c r="A41" s="96" t="s">
        <v>47</v>
      </c>
    </row>
    <row r="42" spans="1:1" x14ac:dyDescent="0.15">
      <c r="A42" s="96" t="s">
        <v>48</v>
      </c>
    </row>
    <row r="43" spans="1:1" x14ac:dyDescent="0.15">
      <c r="A43" s="96" t="s">
        <v>49</v>
      </c>
    </row>
    <row r="44" spans="1:1" x14ac:dyDescent="0.15">
      <c r="A44" s="96" t="s">
        <v>50</v>
      </c>
    </row>
    <row r="45" spans="1:1" x14ac:dyDescent="0.15">
      <c r="A45" s="96" t="s">
        <v>51</v>
      </c>
    </row>
    <row r="46" spans="1:1" x14ac:dyDescent="0.15">
      <c r="A46" s="96" t="s">
        <v>52</v>
      </c>
    </row>
    <row r="47" spans="1:1" x14ac:dyDescent="0.15">
      <c r="A47" s="96" t="s">
        <v>53</v>
      </c>
    </row>
    <row r="48" spans="1:1" x14ac:dyDescent="0.15">
      <c r="A48" s="96" t="s">
        <v>54</v>
      </c>
    </row>
    <row r="49" spans="1:1" x14ac:dyDescent="0.15">
      <c r="A49" s="96" t="s">
        <v>55</v>
      </c>
    </row>
    <row r="50" spans="1:1" x14ac:dyDescent="0.15">
      <c r="A50" s="96" t="s">
        <v>56</v>
      </c>
    </row>
    <row r="51" spans="1:1" x14ac:dyDescent="0.15">
      <c r="A51" s="96" t="s">
        <v>57</v>
      </c>
    </row>
    <row r="52" spans="1:1" x14ac:dyDescent="0.15">
      <c r="A52" s="96" t="s">
        <v>58</v>
      </c>
    </row>
    <row r="53" spans="1:1" x14ac:dyDescent="0.15">
      <c r="A53" s="96" t="s">
        <v>59</v>
      </c>
    </row>
    <row r="54" spans="1:1" x14ac:dyDescent="0.15">
      <c r="A54" s="96" t="s">
        <v>60</v>
      </c>
    </row>
    <row r="55" spans="1:1" x14ac:dyDescent="0.15">
      <c r="A55" s="96" t="s">
        <v>61</v>
      </c>
    </row>
    <row r="56" spans="1:1" x14ac:dyDescent="0.15">
      <c r="A56" s="96" t="s">
        <v>62</v>
      </c>
    </row>
    <row r="57" spans="1:1" x14ac:dyDescent="0.15">
      <c r="A57" s="96" t="s">
        <v>63</v>
      </c>
    </row>
  </sheetData>
  <sheetProtection algorithmName="SHA-512" hashValue="Ja0OCfs+Y9TvsSYgYivrh1qV4ajCuGfpD3Eta0ObQ7qw7knc143OaDSHzdMIEO7jvnDTdgj2zPZKZFSy22Zs5Q==" saltValue="DkaORzTUDfUsEq7PAzy20w=="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入力シート</vt:lpstr>
      <vt:lpstr>settings</vt:lpstr>
      <vt:lpstr>入力シート!Print_Titles</vt:lpstr>
      <vt:lpstr>希望</vt:lpstr>
      <vt:lpstr>許可コード</vt:lpstr>
      <vt:lpstr>種目希望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2025-09-22T02:15:32Z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