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develop_cloud\bid_entry\07申請書\doc\ver8\reg_standard\"/>
    </mc:Choice>
  </mc:AlternateContent>
  <xr:revisionPtr revIDLastSave="0" documentId="13_ncr:1_{979FAC9E-1216-49A2-9184-61DF628599C3}" xr6:coauthVersionLast="47" xr6:coauthVersionMax="47" xr10:uidLastSave="{00000000-0000-0000-0000-000000000000}"/>
  <workbookProtection workbookAlgorithmName="SHA-512" workbookHashValue="eMzMLS2d1+62xe/8T+MdO/x8YVJt7OX79owojtuB8kAnORhD93hsheJkpjHBmsW1Y+xg0ML3Q8i0Z9EYQRCg3A==" workbookSaltValue="kM3fJN6kS66kvk9SktfeSA==" workbookSpinCount="100000" lockStructure="1"/>
  <bookViews>
    <workbookView xWindow="3510" yWindow="2325" windowWidth="20070" windowHeight="13875"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入力シート!$A$274</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0" i="7" l="1"/>
  <c r="A329" i="7"/>
  <c r="A328" i="7"/>
  <c r="A327" i="7"/>
  <c r="A326" i="7"/>
  <c r="A325" i="7"/>
  <c r="A324" i="7"/>
  <c r="A323" i="7"/>
  <c r="A322" i="7"/>
  <c r="A321" i="7"/>
  <c r="A320" i="7"/>
  <c r="A319" i="7"/>
  <c r="A318" i="7"/>
  <c r="A317" i="7"/>
  <c r="A316" i="7"/>
  <c r="A315" i="7"/>
  <c r="A314" i="7"/>
  <c r="A313" i="7"/>
  <c r="A312" i="7"/>
  <c r="A311" i="7"/>
  <c r="A310" i="7"/>
  <c r="A309" i="7"/>
  <c r="A308" i="7"/>
  <c r="A307" i="7"/>
  <c r="A306" i="7"/>
  <c r="A305" i="7"/>
  <c r="A304" i="7"/>
  <c r="A303" i="7"/>
  <c r="A302" i="7"/>
  <c r="A301" i="7"/>
  <c r="A300" i="7"/>
  <c r="A299" i="7"/>
  <c r="A298" i="7"/>
  <c r="A297" i="7"/>
  <c r="A296" i="7"/>
  <c r="A295" i="7"/>
  <c r="A294" i="7"/>
  <c r="A293" i="7"/>
  <c r="A292" i="7"/>
  <c r="A291" i="7"/>
  <c r="A290" i="7"/>
  <c r="A289" i="7"/>
  <c r="A288" i="7"/>
  <c r="A287" i="7"/>
  <c r="A286" i="7"/>
  <c r="A285" i="7"/>
  <c r="A284" i="7"/>
  <c r="A283" i="7"/>
  <c r="A282" i="7"/>
  <c r="A281" i="7"/>
  <c r="A280" i="7"/>
  <c r="A279" i="7"/>
  <c r="A278" i="7"/>
  <c r="A277" i="7"/>
  <c r="A276" i="7"/>
  <c r="A275" i="7"/>
  <c r="A274" i="7"/>
  <c r="A238" i="7"/>
  <c r="A223" i="7"/>
  <c r="A222" i="7"/>
  <c r="A221" i="7"/>
  <c r="A206" i="7"/>
  <c r="A205" i="7"/>
  <c r="A199"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U230" i="7"/>
  <c r="S230" i="7"/>
  <c r="Q230" i="7"/>
  <c r="O230" i="7"/>
  <c r="K230" i="7"/>
  <c r="AB330" i="7"/>
  <c r="AB329" i="7"/>
  <c r="AB328" i="7"/>
  <c r="AB327" i="7"/>
  <c r="AB326" i="7"/>
  <c r="AB325" i="7"/>
  <c r="AB324" i="7"/>
  <c r="AB323" i="7"/>
  <c r="AB322" i="7"/>
  <c r="AB321" i="7"/>
  <c r="AB320" i="7"/>
  <c r="AB319" i="7"/>
  <c r="AB318" i="7"/>
  <c r="AB317" i="7"/>
  <c r="AB316" i="7"/>
  <c r="AB315" i="7"/>
  <c r="AB314" i="7"/>
  <c r="AB313" i="7"/>
  <c r="AB312" i="7"/>
  <c r="AB311" i="7"/>
  <c r="AB310" i="7"/>
  <c r="AB309" i="7"/>
  <c r="AB308" i="7"/>
  <c r="AB307" i="7"/>
  <c r="AB306" i="7"/>
  <c r="AB305" i="7"/>
  <c r="AB304" i="7"/>
  <c r="AB303" i="7"/>
  <c r="AB302" i="7"/>
  <c r="AB301" i="7"/>
  <c r="AB300" i="7"/>
  <c r="AB299" i="7"/>
  <c r="AB298" i="7"/>
  <c r="AB297" i="7"/>
  <c r="AB296" i="7"/>
  <c r="AB295" i="7"/>
  <c r="AB294" i="7"/>
  <c r="AB293" i="7"/>
  <c r="AB292" i="7"/>
  <c r="AB291" i="7"/>
  <c r="AB290" i="7"/>
  <c r="AB289" i="7"/>
  <c r="AB288" i="7"/>
  <c r="AB287" i="7"/>
  <c r="AB286" i="7"/>
  <c r="AB285" i="7"/>
  <c r="AB284" i="7"/>
  <c r="AB283" i="7"/>
  <c r="AB282" i="7"/>
  <c r="AB281" i="7"/>
  <c r="AB280" i="7"/>
  <c r="AB279" i="7"/>
  <c r="AB278" i="7"/>
  <c r="AB277" i="7"/>
  <c r="AB276" i="7"/>
  <c r="AB275" i="7"/>
  <c r="AB274" i="7" l="1"/>
  <c r="I207" i="7" l="1"/>
  <c r="J177" i="7" l="1"/>
  <c r="J194" i="7" l="1"/>
  <c r="J192" i="7"/>
  <c r="E231" i="7" l="1"/>
  <c r="I213" i="7" l="1"/>
  <c r="D114" i="7" l="1"/>
  <c r="D116" i="7" s="1"/>
  <c r="D118" i="7" s="1"/>
  <c r="D120" i="7" s="1"/>
  <c r="D122" i="7" s="1"/>
  <c r="D124" i="7" s="1"/>
  <c r="D126" i="7" s="1"/>
  <c r="J196" i="7" l="1"/>
  <c r="J198" i="7"/>
  <c r="A2" i="8" l="1"/>
  <c r="A1" i="8"/>
</calcChain>
</file>

<file path=xl/sharedStrings.xml><?xml version="1.0" encoding="utf-8"?>
<sst xmlns="http://schemas.openxmlformats.org/spreadsheetml/2006/main" count="388" uniqueCount="298">
  <si>
    <t>衛生</t>
  </si>
  <si>
    <t>電気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</si>
  <si>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</si>
  <si>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</si>
  <si>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</si>
  <si>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</si>
  <si>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</si>
  <si>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</si>
  <si>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</si>
  <si>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</si>
  <si>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</si>
  <si>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人数</t>
    <rPh sb="0" eb="2">
      <t>ニンズウ</t>
    </rPh>
    <phoneticPr fontId="5"/>
  </si>
  <si>
    <t>自己資本額</t>
    <rPh sb="0" eb="2">
      <t>ジコ</t>
    </rPh>
    <rPh sb="2" eb="4">
      <t>シホン</t>
    </rPh>
    <rPh sb="4" eb="5">
      <t>ガク</t>
    </rPh>
    <phoneticPr fontId="4"/>
  </si>
  <si>
    <t>区分</t>
    <rPh sb="0" eb="2">
      <t>クブン</t>
    </rPh>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</si>
  <si>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</si>
  <si>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</si>
  <si>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</si>
  <si>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</si>
  <si>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</si>
  <si>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</si>
  <si>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</si>
  <si>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</si>
  <si>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</si>
  <si>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</si>
  <si>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</si>
  <si>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</si>
  <si>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</si>
  <si>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</si>
  <si>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</si>
  <si>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みなし大企業</t>
    <rPh sb="3" eb="6">
      <t>ダイキギョウ</t>
    </rPh>
    <phoneticPr fontId="5"/>
  </si>
  <si>
    <t>E.経営情報</t>
    <rPh sb="2" eb="4">
      <t>ケイエイ</t>
    </rPh>
    <rPh sb="4" eb="6">
      <t>ジョウホウ</t>
    </rPh>
    <phoneticPr fontId="4"/>
  </si>
  <si>
    <t>測量</t>
    <phoneticPr fontId="4"/>
  </si>
  <si>
    <t>適格組合証明番号</t>
    <rPh sb="0" eb="2">
      <t>テキカク</t>
    </rPh>
    <rPh sb="2" eb="4">
      <t>クミアイ</t>
    </rPh>
    <rPh sb="4" eb="6">
      <t>ショウメイ</t>
    </rPh>
    <rPh sb="6" eb="8">
      <t>バンゴウ</t>
    </rPh>
    <phoneticPr fontId="5"/>
  </si>
  <si>
    <t>年</t>
    <rPh sb="0" eb="1">
      <t>ネン</t>
    </rPh>
    <phoneticPr fontId="4"/>
  </si>
  <si>
    <t>設立年月日</t>
    <rPh sb="0" eb="2">
      <t>セツリツ</t>
    </rPh>
    <rPh sb="2" eb="5">
      <t>ネンガッピ</t>
    </rPh>
    <phoneticPr fontId="5"/>
  </si>
  <si>
    <t>経営状況（流動比率）</t>
    <rPh sb="0" eb="2">
      <t>ケイエイ</t>
    </rPh>
    <rPh sb="2" eb="4">
      <t>ジョウキョウ</t>
    </rPh>
    <rPh sb="5" eb="7">
      <t>リュウドウ</t>
    </rPh>
    <rPh sb="7" eb="9">
      <t>ヒリツ</t>
    </rPh>
    <phoneticPr fontId="4"/>
  </si>
  <si>
    <t>流動比率（a/b×100）</t>
    <phoneticPr fontId="4"/>
  </si>
  <si>
    <t>%</t>
    <phoneticPr fontId="4"/>
  </si>
  <si>
    <t>構造設計一級建築士</t>
  </si>
  <si>
    <t>設備設計一級建築士</t>
  </si>
  <si>
    <t>一級土木施工管理技士</t>
  </si>
  <si>
    <t>二級土木施工管理技士</t>
  </si>
  <si>
    <t>環境計量士</t>
  </si>
  <si>
    <t>技術士</t>
    <phoneticPr fontId="4"/>
  </si>
  <si>
    <t>建設部門</t>
  </si>
  <si>
    <t>農業部門</t>
  </si>
  <si>
    <t>森林部門</t>
  </si>
  <si>
    <t>業種区分</t>
    <phoneticPr fontId="4"/>
  </si>
  <si>
    <t>道路</t>
  </si>
  <si>
    <t>トンネル</t>
  </si>
  <si>
    <t>地質</t>
  </si>
  <si>
    <t>造園</t>
  </si>
  <si>
    <t>農業土木</t>
  </si>
  <si>
    <t>土地調査</t>
  </si>
  <si>
    <t>土地評価</t>
  </si>
  <si>
    <t>物件</t>
  </si>
  <si>
    <t>機械工作物</t>
  </si>
  <si>
    <t>事業損失</t>
  </si>
  <si>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</si>
  <si>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</si>
  <si>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年月日</t>
    <rPh sb="0" eb="3">
      <t>ネンガッピ</t>
    </rPh>
    <phoneticPr fontId="4"/>
  </si>
  <si>
    <t>鉄道</t>
  </si>
  <si>
    <t>下水道</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</si>
  <si>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</si>
  <si>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</si>
  <si>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</si>
  <si>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</si>
  <si>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</si>
  <si>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</si>
  <si>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</si>
  <si>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</si>
  <si>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</si>
  <si>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</si>
  <si>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</si>
  <si>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</si>
  <si>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</si>
  <si>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</si>
  <si>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</si>
  <si>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</si>
  <si>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</si>
  <si>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</si>
  <si>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</si>
  <si>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</si>
  <si>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</si>
  <si>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</si>
  <si>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</si>
  <si>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</si>
  <si>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</si>
  <si>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</si>
  <si>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</si>
  <si>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</si>
  <si>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</si>
  <si>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</si>
  <si>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</si>
  <si>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</si>
  <si>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</si>
  <si>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</si>
  <si>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</si>
  <si>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</si>
  <si>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</si>
  <si>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</si>
  <si>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</si>
  <si>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計</t>
    <phoneticPr fontId="5"/>
  </si>
  <si>
    <t>直前決算時（千円）</t>
    <rPh sb="0" eb="2">
      <t>チョクゼン</t>
    </rPh>
    <rPh sb="2" eb="4">
      <t>ケッサン</t>
    </rPh>
    <rPh sb="4" eb="5">
      <t>ジ</t>
    </rPh>
    <rPh sb="6" eb="8">
      <t>センエン</t>
    </rPh>
    <phoneticPr fontId="5"/>
  </si>
  <si>
    <t>直前年度分決算</t>
    <rPh sb="0" eb="2">
      <t>チョクゼン</t>
    </rPh>
    <rPh sb="2" eb="5">
      <t>ネンドブン</t>
    </rPh>
    <rPh sb="5" eb="7">
      <t>ケッサン</t>
    </rPh>
    <phoneticPr fontId="5"/>
  </si>
  <si>
    <t>千円</t>
    <rPh sb="0" eb="2">
      <t>センエン</t>
    </rPh>
    <phoneticPr fontId="4"/>
  </si>
  <si>
    <t>流動資産(a)</t>
    <rPh sb="0" eb="2">
      <t>リュウドウ</t>
    </rPh>
    <rPh sb="2" eb="4">
      <t>シサン</t>
    </rPh>
    <phoneticPr fontId="4"/>
  </si>
  <si>
    <t>流動負債(b)</t>
    <rPh sb="0" eb="2">
      <t>リュウドウ</t>
    </rPh>
    <rPh sb="2" eb="4">
      <t>フサイ</t>
    </rPh>
    <phoneticPr fontId="4"/>
  </si>
  <si>
    <t>合計</t>
    <rPh sb="0" eb="2">
      <t>ゴウケイ</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</si>
  <si>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</si>
  <si>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</si>
  <si>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</si>
  <si>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</si>
  <si>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</si>
  <si>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</si>
  <si>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</si>
  <si>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例)株式会社鈴木組　正式名称で入力してください。</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</si>
  <si>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</si>
  <si>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適格組合証明取得</t>
    <rPh sb="0" eb="2">
      <t>テキカク</t>
    </rPh>
    <rPh sb="2" eb="4">
      <t>クミアイ</t>
    </rPh>
    <rPh sb="4" eb="6">
      <t>ショウメイ</t>
    </rPh>
    <rPh sb="6" eb="8">
      <t>シュトク</t>
    </rPh>
    <phoneticPr fontId="5"/>
  </si>
  <si>
    <t>年月日</t>
    <phoneticPr fontId="4"/>
  </si>
  <si>
    <t>登録</t>
    <rPh sb="0" eb="2">
      <t>トウロク</t>
    </rPh>
    <phoneticPr fontId="4"/>
  </si>
  <si>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</si>
  <si>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</si>
  <si>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</si>
  <si>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</si>
  <si>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</si>
  <si>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</si>
  <si>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</si>
  <si>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</si>
  <si>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</si>
  <si>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事業協同組合、企業組合、協業組合等で官公需適格組合証明を受けている場合は番号を入力してください。</t>
    <phoneticPr fontId="4"/>
  </si>
  <si>
    <t>小野市 一般競争(指名競争)参加資格審査申請書【測量・建設コンサルタント等】</t>
    <rPh sb="0" eb="3">
      <t>オノシ</t>
    </rPh>
    <rPh sb="4" eb="6">
      <t>イッパン</t>
    </rPh>
    <rPh sb="6" eb="8">
      <t>キョウソウ</t>
    </rPh>
    <rPh sb="9" eb="11">
      <t>シメイ</t>
    </rPh>
    <rPh sb="11" eb="13">
      <t>キョウソウ</t>
    </rPh>
    <rPh sb="14" eb="16">
      <t>サンカ</t>
    </rPh>
    <rPh sb="16" eb="18">
      <t>シカク</t>
    </rPh>
    <rPh sb="18" eb="20">
      <t>シンサ</t>
    </rPh>
    <rPh sb="20" eb="23">
      <t>シンセイショ</t>
    </rPh>
    <rPh sb="24" eb="26">
      <t>ソクリョウ</t>
    </rPh>
    <rPh sb="27" eb="29">
      <t>ケンセツ</t>
    </rPh>
    <rPh sb="36" eb="37">
      <t>トウ</t>
    </rPh>
    <phoneticPr fontId="4"/>
  </si>
  <si>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</si>
  <si>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r>
      <t xml:space="preserve">測
量
</t>
    </r>
    <r>
      <rPr>
        <sz val="11"/>
        <color rgb="FFFF0000"/>
        <rFont val="ＭＳ ゴシック"/>
        <family val="3"/>
        <charset val="128"/>
      </rPr>
      <t>*1</t>
    </r>
    <rPh sb="0" eb="1">
      <t>ハカ</t>
    </rPh>
    <rPh sb="2" eb="3">
      <t>リョウ</t>
    </rPh>
    <phoneticPr fontId="5"/>
  </si>
  <si>
    <t>地図の調整</t>
    <rPh sb="0" eb="2">
      <t>チズ</t>
    </rPh>
    <rPh sb="3" eb="5">
      <t>チョウセイ</t>
    </rPh>
    <phoneticPr fontId="5"/>
  </si>
  <si>
    <t>航空測量</t>
    <rPh sb="0" eb="2">
      <t>コウクウ</t>
    </rPh>
    <rPh sb="2" eb="4">
      <t>ソクリョウ</t>
    </rPh>
    <phoneticPr fontId="5"/>
  </si>
  <si>
    <r>
      <t>建築一般</t>
    </r>
    <r>
      <rPr>
        <sz val="11"/>
        <color rgb="FFFF0000"/>
        <rFont val="ＭＳ ゴシック"/>
        <family val="3"/>
        <charset val="128"/>
      </rPr>
      <t>*2</t>
    </r>
  </si>
  <si>
    <t>意匠</t>
    <rPh sb="0" eb="2">
      <t>イショウ</t>
    </rPh>
    <phoneticPr fontId="5"/>
  </si>
  <si>
    <t>構造</t>
    <rPh sb="0" eb="2">
      <t>コウゾウ</t>
    </rPh>
    <phoneticPr fontId="5"/>
  </si>
  <si>
    <t>暖冷房</t>
    <rPh sb="0" eb="1">
      <t>ダン</t>
    </rPh>
    <rPh sb="1" eb="3">
      <t>レイボウ</t>
    </rPh>
    <phoneticPr fontId="5"/>
  </si>
  <si>
    <t>建築積算</t>
    <rPh sb="0" eb="2">
      <t>ケンチク</t>
    </rPh>
    <rPh sb="2" eb="4">
      <t>セキサン</t>
    </rPh>
    <phoneticPr fontId="5"/>
  </si>
  <si>
    <t>機械積算</t>
    <rPh sb="0" eb="2">
      <t>キカイ</t>
    </rPh>
    <rPh sb="2" eb="4">
      <t>セキサン</t>
    </rPh>
    <phoneticPr fontId="5"/>
  </si>
  <si>
    <t>電気積算</t>
    <rPh sb="0" eb="2">
      <t>デンキ</t>
    </rPh>
    <rPh sb="2" eb="4">
      <t>セキサン</t>
    </rPh>
    <phoneticPr fontId="5"/>
  </si>
  <si>
    <t>調査</t>
    <rPh sb="0" eb="2">
      <t>チョウサ</t>
    </rPh>
    <phoneticPr fontId="5"/>
  </si>
  <si>
    <t>耐震診断</t>
    <rPh sb="0" eb="2">
      <t>タイシン</t>
    </rPh>
    <rPh sb="2" eb="4">
      <t>シンダン</t>
    </rPh>
    <phoneticPr fontId="5"/>
  </si>
  <si>
    <t>河川、砂防及び海岸・海洋</t>
    <rPh sb="5" eb="6">
      <t>オヨ</t>
    </rPh>
    <rPh sb="10" eb="12">
      <t>カイヨウ</t>
    </rPh>
    <phoneticPr fontId="5"/>
  </si>
  <si>
    <t>港湾及び空港</t>
    <rPh sb="0" eb="1">
      <t>ミナト</t>
    </rPh>
    <rPh sb="1" eb="2">
      <t>ワン</t>
    </rPh>
    <rPh sb="2" eb="3">
      <t>オヨ</t>
    </rPh>
    <rPh sb="4" eb="6">
      <t>クウコウ</t>
    </rPh>
    <phoneticPr fontId="5"/>
  </si>
  <si>
    <t>電力土木</t>
    <rPh sb="0" eb="2">
      <t>デンリョク</t>
    </rPh>
    <rPh sb="2" eb="4">
      <t>ドボク</t>
    </rPh>
    <phoneticPr fontId="5"/>
  </si>
  <si>
    <t>上水道及び工業用水道</t>
    <rPh sb="3" eb="4">
      <t>オヨ</t>
    </rPh>
    <rPh sb="9" eb="10">
      <t>ドウ</t>
    </rPh>
    <phoneticPr fontId="5"/>
  </si>
  <si>
    <t>森林土木</t>
    <rPh sb="0" eb="2">
      <t>シンリン</t>
    </rPh>
    <rPh sb="2" eb="4">
      <t>ドボク</t>
    </rPh>
    <phoneticPr fontId="5"/>
  </si>
  <si>
    <t>都市計画及び地方計画</t>
    <rPh sb="2" eb="4">
      <t>ケイカク</t>
    </rPh>
    <rPh sb="4" eb="5">
      <t>オヨ</t>
    </rPh>
    <phoneticPr fontId="5"/>
  </si>
  <si>
    <t>土質及び基礎</t>
    <rPh sb="2" eb="3">
      <t>オヨ</t>
    </rPh>
    <phoneticPr fontId="5"/>
  </si>
  <si>
    <t>鋼構造及びコンクリート</t>
    <rPh sb="3" eb="4">
      <t>オヨ</t>
    </rPh>
    <phoneticPr fontId="5"/>
  </si>
  <si>
    <t>施工計画・施工設備及び積算</t>
    <rPh sb="1" eb="2">
      <t>コウ</t>
    </rPh>
    <rPh sb="6" eb="7">
      <t>コウ</t>
    </rPh>
    <rPh sb="9" eb="10">
      <t>オヨ</t>
    </rPh>
    <phoneticPr fontId="5"/>
  </si>
  <si>
    <t>建設環境</t>
    <rPh sb="0" eb="2">
      <t>ケンセツ</t>
    </rPh>
    <rPh sb="2" eb="4">
      <t>カンキョウ</t>
    </rPh>
    <phoneticPr fontId="5"/>
  </si>
  <si>
    <t>電気電子</t>
    <rPh sb="0" eb="2">
      <t>デンキ</t>
    </rPh>
    <rPh sb="2" eb="4">
      <t>デンシ</t>
    </rPh>
    <phoneticPr fontId="5"/>
  </si>
  <si>
    <t>交通量調査</t>
    <rPh sb="0" eb="2">
      <t>コウツウ</t>
    </rPh>
    <rPh sb="2" eb="3">
      <t>リョウ</t>
    </rPh>
    <rPh sb="3" eb="5">
      <t>チョウサ</t>
    </rPh>
    <phoneticPr fontId="5"/>
  </si>
  <si>
    <t>環境調査</t>
    <rPh sb="0" eb="2">
      <t>カンキョウ</t>
    </rPh>
    <rPh sb="2" eb="4">
      <t>チョウサ</t>
    </rPh>
    <phoneticPr fontId="5"/>
  </si>
  <si>
    <t>経済調査</t>
    <rPh sb="0" eb="2">
      <t>ケイザイ</t>
    </rPh>
    <rPh sb="2" eb="4">
      <t>チョウサ</t>
    </rPh>
    <phoneticPr fontId="5"/>
  </si>
  <si>
    <t>分析・解析</t>
    <rPh sb="0" eb="2">
      <t>ブンセキ</t>
    </rPh>
    <rPh sb="3" eb="5">
      <t>カイセキ</t>
    </rPh>
    <phoneticPr fontId="5"/>
  </si>
  <si>
    <t>宅地造成</t>
    <rPh sb="0" eb="2">
      <t>タクチ</t>
    </rPh>
    <rPh sb="2" eb="4">
      <t>ゾウセイ</t>
    </rPh>
    <phoneticPr fontId="5"/>
  </si>
  <si>
    <t>電算関係</t>
    <rPh sb="0" eb="2">
      <t>デンサン</t>
    </rPh>
    <rPh sb="2" eb="4">
      <t>カンケイ</t>
    </rPh>
    <phoneticPr fontId="5"/>
  </si>
  <si>
    <t>計算業務</t>
    <rPh sb="0" eb="2">
      <t>ケイサン</t>
    </rPh>
    <rPh sb="2" eb="4">
      <t>ギョウム</t>
    </rPh>
    <phoneticPr fontId="5"/>
  </si>
  <si>
    <t>資料等整理</t>
    <rPh sb="0" eb="2">
      <t>シリョウ</t>
    </rPh>
    <rPh sb="2" eb="3">
      <t>トウ</t>
    </rPh>
    <rPh sb="3" eb="5">
      <t>セイリ</t>
    </rPh>
    <phoneticPr fontId="5"/>
  </si>
  <si>
    <t>施工管理</t>
    <rPh sb="0" eb="2">
      <t>セコウ</t>
    </rPh>
    <rPh sb="2" eb="4">
      <t>カンリ</t>
    </rPh>
    <phoneticPr fontId="5"/>
  </si>
  <si>
    <t>営業補償・特殊補償</t>
    <rPh sb="2" eb="4">
      <t>ホショウ</t>
    </rPh>
    <phoneticPr fontId="4"/>
  </si>
  <si>
    <t>補償関連</t>
    <rPh sb="0" eb="2">
      <t>ホショウ</t>
    </rPh>
    <rPh sb="2" eb="4">
      <t>カンレン</t>
    </rPh>
    <phoneticPr fontId="4"/>
  </si>
  <si>
    <t>総合補償</t>
    <rPh sb="0" eb="2">
      <t>ソウゴウ</t>
    </rPh>
    <rPh sb="2" eb="4">
      <t>ホショウ</t>
    </rPh>
    <phoneticPr fontId="4"/>
  </si>
  <si>
    <t>建築関係建設コンサルタント業務</t>
    <phoneticPr fontId="5"/>
  </si>
  <si>
    <t>土木関係建設コンサルタント業務</t>
    <phoneticPr fontId="4"/>
  </si>
  <si>
    <t>廃棄物</t>
    <phoneticPr fontId="5"/>
  </si>
  <si>
    <t>水産土木</t>
    <phoneticPr fontId="4"/>
  </si>
  <si>
    <t>機械</t>
    <rPh sb="0" eb="2">
      <t>キカイ</t>
    </rPh>
    <phoneticPr fontId="5"/>
  </si>
  <si>
    <t>補償関係コンサルタント業務</t>
    <phoneticPr fontId="4"/>
  </si>
  <si>
    <t>その他</t>
    <phoneticPr fontId="4"/>
  </si>
  <si>
    <t>コード</t>
    <phoneticPr fontId="4"/>
  </si>
  <si>
    <t>001</t>
  </si>
  <si>
    <t>002</t>
  </si>
  <si>
    <t>003</t>
  </si>
  <si>
    <t>004</t>
  </si>
  <si>
    <t>005</t>
  </si>
  <si>
    <t>006</t>
  </si>
  <si>
    <t>007</t>
  </si>
  <si>
    <t>008</t>
  </si>
  <si>
    <t>009</t>
  </si>
  <si>
    <t>010</t>
  </si>
  <si>
    <t>011</t>
  </si>
  <si>
    <t>012</t>
  </si>
  <si>
    <t>013</t>
  </si>
  <si>
    <t>054</t>
    <phoneticPr fontId="4"/>
  </si>
  <si>
    <t>014</t>
  </si>
  <si>
    <t>015</t>
  </si>
  <si>
    <t>016</t>
  </si>
  <si>
    <t>017</t>
  </si>
  <si>
    <t>018</t>
  </si>
  <si>
    <t>019</t>
  </si>
  <si>
    <t>020</t>
  </si>
  <si>
    <t>021</t>
  </si>
  <si>
    <t>022</t>
  </si>
  <si>
    <t>053</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</si>
  <si>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</si>
  <si>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</si>
  <si>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</si>
  <si>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</si>
  <si>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</si>
  <si>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</si>
  <si>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</si>
  <si>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</si>
  <si>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</si>
  <si>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</si>
  <si>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</si>
  <si>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</si>
  <si>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</si>
  <si>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</si>
  <si>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</si>
  <si>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</si>
  <si>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</si>
  <si>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</si>
  <si>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</si>
  <si>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</si>
  <si>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</si>
  <si>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</si>
  <si>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</si>
  <si>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</si>
  <si>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</si>
  <si>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</si>
  <si>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</si>
  <si>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</si>
  <si>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055</t>
  </si>
  <si>
    <t>051</t>
  </si>
  <si>
    <t>052</t>
  </si>
  <si>
    <t>099</t>
  </si>
  <si>
    <t>希望・順位</t>
    <rPh sb="0" eb="2">
      <t>キボウ</t>
    </rPh>
    <rPh sb="3" eb="5">
      <t>ジュンイ</t>
    </rPh>
    <phoneticPr fontId="4"/>
  </si>
  <si>
    <t>*1「測量業務」における「測量一般」、「地図の調整」及び「航空測量」を希望する方は、測量法第５５条の登録がなければ希望することはできません。</t>
  </si>
  <si>
    <t>*2「建築関係建設コンサルタント業務」における「建築一般」を希望する方は、建築士法第２３条の登録がなければ希望することはできません。</t>
  </si>
  <si>
    <t>建築関係建設コンサルタント業務</t>
    <phoneticPr fontId="4"/>
  </si>
  <si>
    <t>入札等参加を希望する業種</t>
    <rPh sb="0" eb="2">
      <t>ニュウサツ</t>
    </rPh>
    <rPh sb="2" eb="3">
      <t>トウ</t>
    </rPh>
    <rPh sb="3" eb="5">
      <t>サンカ</t>
    </rPh>
    <rPh sb="6" eb="8">
      <t>キボウ</t>
    </rPh>
    <rPh sb="10" eb="12">
      <t>ギョウシュ</t>
    </rPh>
    <phoneticPr fontId="4"/>
  </si>
  <si>
    <t>業種区分</t>
    <rPh sb="0" eb="2">
      <t>ギョウシュ</t>
    </rPh>
    <rPh sb="2" eb="4">
      <t>クブン</t>
    </rPh>
    <phoneticPr fontId="4"/>
  </si>
  <si>
    <t>例)2025/4/1、R7/4/1</t>
    <phoneticPr fontId="4"/>
  </si>
  <si>
    <t>例)2025/4/1</t>
    <phoneticPr fontId="4"/>
  </si>
  <si>
    <t>登録を希望する業種の実績高を入力してください。
業種区分の詳細は、H.業種情報-(3)入札等参加を希望する業種を参照してください。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56" eb="58">
      <t>サンショウ</t>
    </rPh>
    <rPh sb="109" eb="111">
      <t>ニュウリョク</t>
    </rPh>
    <phoneticPr fontId="4"/>
  </si>
  <si>
    <t>その他</t>
    <rPh sb="2" eb="3">
      <t>タ</t>
    </rPh>
    <phoneticPr fontId="4"/>
  </si>
  <si>
    <t>例)10　登録を希望する業種に係る事業の開始日（複数の業種を希望する場合は最も早い開始日）から申請日の属する年度の3月31日までの期間（１年未満切り捨て）を入力してください。
ただし、この間に当該事業を中断した期間がある場合には、これを除いた期間（１年未満切り捨て）を入力してください。
営業年数が2年に満たない場合は、申請することができません。</t>
    <rPh sb="78" eb="80">
      <t>ニュウリョク</t>
    </rPh>
    <rPh sb="134" eb="136">
      <t>ニュウリョク</t>
    </rPh>
    <phoneticPr fontId="4"/>
  </si>
  <si>
    <t>従業員数</t>
    <phoneticPr fontId="4"/>
  </si>
  <si>
    <t>人</t>
    <rPh sb="0" eb="1">
      <t>ニン</t>
    </rPh>
    <phoneticPr fontId="4"/>
  </si>
  <si>
    <t>資本金</t>
    <rPh sb="0" eb="3">
      <t>シホンキン</t>
    </rPh>
    <phoneticPr fontId="5"/>
  </si>
  <si>
    <t>自己資本金</t>
    <phoneticPr fontId="4"/>
  </si>
  <si>
    <t>測量一般(登記を目的としないもの)</t>
    <phoneticPr fontId="4"/>
  </si>
  <si>
    <t>合計</t>
    <phoneticPr fontId="4"/>
  </si>
  <si>
    <t>直前２ヶ年間の年間平均実績高
(千円：税抜)</t>
    <phoneticPr fontId="4"/>
  </si>
  <si>
    <t>地質調査業務</t>
    <rPh sb="4" eb="6">
      <t>ギョウム</t>
    </rPh>
    <phoneticPr fontId="4"/>
  </si>
  <si>
    <t>直前々年度分決算(千円：税抜)</t>
    <rPh sb="5" eb="6">
      <t>ブン</t>
    </rPh>
    <rPh sb="6" eb="8">
      <t>ケッサン</t>
    </rPh>
    <rPh sb="9" eb="11">
      <t>センエン</t>
    </rPh>
    <phoneticPr fontId="5"/>
  </si>
  <si>
    <t>直前年度分決算(千円：税抜)</t>
    <rPh sb="0" eb="2">
      <t>チョクゼン</t>
    </rPh>
    <rPh sb="2" eb="4">
      <t>ネンド</t>
    </rPh>
    <rPh sb="4" eb="5">
      <t>ブン</t>
    </rPh>
    <rPh sb="5" eb="7">
      <t>ケッサン</t>
    </rPh>
    <phoneticPr fontId="4"/>
  </si>
  <si>
    <t>前２ヶ年間の
平均実績高
(千円：税抜)</t>
    <phoneticPr fontId="4"/>
  </si>
  <si>
    <t>建築積算士</t>
  </si>
  <si>
    <t>不動産鑑定士</t>
  </si>
  <si>
    <t>不動産鑑定士補</t>
  </si>
  <si>
    <t>土地家屋調查士</t>
  </si>
  <si>
    <t>司法書士</t>
  </si>
  <si>
    <t>第一種電気主任技術者</t>
  </si>
  <si>
    <t>伝送交換主任技術者</t>
  </si>
  <si>
    <t>線路主任技術者</t>
  </si>
  <si>
    <t>ＲＣＣＭ</t>
  </si>
  <si>
    <t>地質調査技士</t>
  </si>
  <si>
    <t>補償業務管理士</t>
  </si>
  <si>
    <t>ＡＰＥＣエンジニア</t>
  </si>
  <si>
    <t>公共用地経験者</t>
  </si>
  <si>
    <t>区分・区分コード</t>
    <rPh sb="0" eb="2">
      <t>クブン</t>
    </rPh>
    <phoneticPr fontId="4"/>
  </si>
  <si>
    <t>上下水道部門</t>
  </si>
  <si>
    <t>電気電子部門</t>
  </si>
  <si>
    <t>機械部門</t>
  </si>
  <si>
    <t>情報工学部門</t>
  </si>
  <si>
    <t>総合技術管理部門（地質を除く対象科目）</t>
  </si>
  <si>
    <t>環境部門</t>
    <rPh sb="0" eb="2">
      <t>カンキョウ</t>
    </rPh>
    <phoneticPr fontId="21"/>
  </si>
  <si>
    <t>衛生工学部門</t>
  </si>
  <si>
    <t>総合技術管理部門（地質調査）</t>
  </si>
  <si>
    <t>応用理学部門</t>
    <rPh sb="0" eb="2">
      <t>オウヨウ</t>
    </rPh>
    <rPh sb="2" eb="4">
      <t>リガク</t>
    </rPh>
    <rPh sb="4" eb="6">
      <t>ブモン</t>
    </rPh>
    <phoneticPr fontId="21"/>
  </si>
  <si>
    <t>区分・区分コード</t>
    <phoneticPr fontId="4"/>
  </si>
  <si>
    <r>
      <t xml:space="preserve">登録を希望する場合、希望・順位、登録、直前２ヶ年間の年間平均実績高欄を入力してください。
希望・順位欄には、第１希望に「①」、第２希望に「②」…、第５希望に「⑤」をリストから選択してください。(最大５業種まで)
</t>
    </r>
    <r>
      <rPr>
        <sz val="10"/>
        <color theme="1" tint="4.9989318521683403E-2"/>
        <rFont val="ＭＳ ゴシック"/>
        <family val="3"/>
        <charset val="128"/>
      </rPr>
      <t>登録欄はリストから選択してください。
登録が必要な部門を希望する場合は、登録証明書、または登録通知書等の写しを添付して下さい。</t>
    </r>
    <rPh sb="0" eb="2">
      <t>トウロク</t>
    </rPh>
    <rPh sb="13" eb="15">
      <t>ジュンイ</t>
    </rPh>
    <rPh sb="16" eb="18">
      <t>トウロク</t>
    </rPh>
    <rPh sb="35" eb="37">
      <t>ニュウリョク</t>
    </rPh>
    <rPh sb="108" eb="109">
      <t>ラン</t>
    </rPh>
    <phoneticPr fontId="5"/>
  </si>
  <si>
    <t>28_小野市</t>
  </si>
  <si>
    <t>コンサル</t>
  </si>
  <si>
    <t>例)スズキグミ　全角カタカナで入力してください。法人格（例：カブシキガイシャ）は入力しないでください。</t>
    <rPh sb="40" eb="42">
      <t>ニュウリョク</t>
    </rPh>
    <phoneticPr fontId="4"/>
  </si>
  <si>
    <t>例)0000-00-0000　通知等を受ける番号を半角の数字とハイフンで入力してください。</t>
    <phoneticPr fontId="4"/>
  </si>
  <si>
    <t>例)0000-00-0000　半角の数字とハイフンで入力してください。ＦＡＸがない場合は「0000-00-0000」と入力してください。</t>
    <phoneticPr fontId="4"/>
  </si>
  <si>
    <t>例)スズキグミ　カンサイエイギョウショ
正式名称を全角カタカナで入力してください。法人格（例：カブシキガイシャ）は入力しないでください。支店・営業所名は、１文字空けて入力してください。</t>
    <phoneticPr fontId="4"/>
  </si>
  <si>
    <t>↓希望・順位の重複チェック</t>
    <rPh sb="1" eb="3">
      <t>キボウ</t>
    </rPh>
    <rPh sb="4" eb="6">
      <t>ジュンイ</t>
    </rPh>
    <rPh sb="7" eb="9">
      <t>ジュウフク</t>
    </rPh>
    <phoneticPr fontId="4"/>
  </si>
  <si>
    <t>測量・建設コンサルタント等に係る入札に参加する資格の審査を申請します。この申請書及び添付書類の全ての記載事項は、事実と相違ないことを誓約します。有資格者である期間中に申請内容に変更があった場合、または小野市指名停止基準に該当した場合は、速やかに報告いたします。</t>
    <rPh sb="0" eb="2">
      <t>ソクリョウ</t>
    </rPh>
    <rPh sb="3" eb="5">
      <t>ケンセツ</t>
    </rPh>
    <rPh sb="12" eb="13">
      <t>トウ</t>
    </rPh>
    <phoneticPr fontId="4"/>
  </si>
  <si>
    <t>Ver.8.0.1</t>
    <phoneticPr fontId="4"/>
  </si>
  <si>
    <t>8.0.1</t>
  </si>
  <si>
    <t>登記手続等(登記のための測量等を含む)</t>
    <rPh sb="0" eb="2">
      <t>トウキ</t>
    </rPh>
    <rPh sb="2" eb="4">
      <t>テツヅキ</t>
    </rPh>
    <rPh sb="4" eb="5">
      <t>トウ</t>
    </rPh>
    <phoneticPr fontId="4"/>
  </si>
  <si>
    <t>*3建設コンサルタントは、建設コンサルタント登録規程による登録を受けた部門以外は希望できません。</t>
    <phoneticPr fontId="4"/>
  </si>
  <si>
    <t>*4補償コンサルタントは、補償コンサルタント登録規程による登録を受けた部門以外は希望できません。</t>
    <phoneticPr fontId="4"/>
  </si>
  <si>
    <r>
      <t>建設コンサルタント</t>
    </r>
    <r>
      <rPr>
        <sz val="11"/>
        <color rgb="FFFF0000"/>
        <rFont val="ＭＳ ゴシック"/>
        <family val="3"/>
        <charset val="128"/>
      </rPr>
      <t>*3</t>
    </r>
    <phoneticPr fontId="5"/>
  </si>
  <si>
    <r>
      <t>補償コンサルタント</t>
    </r>
    <r>
      <rPr>
        <sz val="11"/>
        <color rgb="FFFF0000"/>
        <rFont val="ＭＳ ゴシック"/>
        <family val="3"/>
        <charset val="128"/>
      </rPr>
      <t>*4</t>
    </r>
    <phoneticPr fontId="5"/>
  </si>
  <si>
    <r>
      <t>不動産鑑定</t>
    </r>
    <r>
      <rPr>
        <sz val="11"/>
        <color rgb="FFFF0000"/>
        <rFont val="ＭＳ ゴシック"/>
        <family val="3"/>
        <charset val="128"/>
      </rPr>
      <t>*5</t>
    </r>
    <rPh sb="0" eb="2">
      <t>フドウ</t>
    </rPh>
    <rPh sb="2" eb="3">
      <t>サン</t>
    </rPh>
    <rPh sb="3" eb="5">
      <t>カンテイ</t>
    </rPh>
    <phoneticPr fontId="4"/>
  </si>
  <si>
    <t>*5「補償関係コンサルタント業務」における「不動産鑑定」を希望する方は、不動産の鑑定評価に関する法律第２２条による登録がなければ希望することはできません。</t>
    <phoneticPr fontId="4"/>
  </si>
  <si>
    <t>有資格者の数を入力してください。
入力する有資格者数は自社の常勤職員のみとし、非常勤職員、友好・協力関係にある別企業の職員等は入力しないでください。</t>
    <rPh sb="7" eb="9">
      <t>ニュウリョク</t>
    </rPh>
    <rPh sb="17" eb="19">
      <t>ニュウリョク</t>
    </rPh>
    <rPh sb="63" eb="65">
      <t>ニュウリョク</t>
    </rPh>
    <phoneticPr fontId="4"/>
  </si>
  <si>
    <t>地質調査業務</t>
    <rPh sb="0" eb="2">
      <t>チシツ</t>
    </rPh>
    <rPh sb="2" eb="4">
      <t>チョウサ</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</si>
</sst>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7" tint="0.79998168889431442"/>
        <bgColor indexed="64"/>
      </patternFill>
    </fill>
  </fills>
  <borders count="74">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hair">
        <color auto="1"/>
      </left>
      <right style="hair">
        <color auto="1"/>
      </right>
      <top/>
      <bottom style="hair">
        <color auto="1"/>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right style="hair">
        <color auto="1"/>
      </right>
      <top style="double">
        <color indexed="64"/>
      </top>
      <bottom style="thin">
        <color indexed="64"/>
      </bottom>
      <diagonal/>
    </border>
    <border>
      <left style="hair">
        <color auto="1"/>
      </left>
      <right style="hair">
        <color auto="1"/>
      </right>
      <top style="hair">
        <color auto="1"/>
      </top>
      <bottom style="thin">
        <color indexed="64"/>
      </bottom>
      <diagonal/>
    </border>
    <border>
      <left style="thin">
        <color indexed="64"/>
      </left>
      <right style="hair">
        <color indexed="64"/>
      </right>
      <top style="thin">
        <color indexed="64"/>
      </top>
      <bottom/>
      <diagonal/>
    </border>
    <border>
      <left/>
      <right style="hair">
        <color indexed="64"/>
      </right>
      <top/>
      <bottom/>
      <diagonal/>
    </border>
    <border>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auto="1"/>
      </left>
      <right/>
      <top style="hair">
        <color auto="1"/>
      </top>
      <bottom/>
      <diagonal/>
    </border>
    <border>
      <left style="hair">
        <color indexed="64"/>
      </left>
      <right style="hair">
        <color indexed="64"/>
      </right>
      <top style="thin">
        <color indexed="64"/>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top style="thin">
        <color indexed="64"/>
      </top>
      <bottom style="double">
        <color indexed="64"/>
      </bottom>
      <diagonal/>
    </border>
    <border>
      <left style="hair">
        <color auto="1"/>
      </left>
      <right style="hair">
        <color auto="1"/>
      </right>
      <top style="thin">
        <color indexed="64"/>
      </top>
      <bottom style="double">
        <color indexed="64"/>
      </bottom>
      <diagonal/>
    </border>
    <border>
      <left style="hair">
        <color indexed="64"/>
      </left>
      <right/>
      <top style="thin">
        <color indexed="64"/>
      </top>
      <bottom style="double">
        <color indexed="64"/>
      </bottom>
      <diagonal/>
    </border>
    <border>
      <left/>
      <right style="hair">
        <color auto="1"/>
      </right>
      <top style="thin">
        <color indexed="64"/>
      </top>
      <bottom style="double">
        <color indexed="64"/>
      </bottom>
      <diagonal/>
    </border>
    <border>
      <left style="thin">
        <color auto="1"/>
      </left>
      <right/>
      <top style="thin">
        <color indexed="64"/>
      </top>
      <bottom style="double">
        <color indexed="64"/>
      </bottom>
      <diagonal/>
    </border>
    <border>
      <left style="thin">
        <color indexed="64"/>
      </left>
      <right style="hair">
        <color indexed="64"/>
      </right>
      <top/>
      <bottom style="hair">
        <color indexed="64"/>
      </bottom>
      <diagonal/>
    </border>
    <border>
      <left/>
      <right style="thin">
        <color indexed="64"/>
      </right>
      <top style="thin">
        <color indexed="64"/>
      </top>
      <bottom style="double">
        <color indexed="64"/>
      </bottom>
      <diagonal/>
    </border>
    <border>
      <left style="thin">
        <color indexed="64"/>
      </left>
      <right style="hair">
        <color auto="1"/>
      </right>
      <top style="hair">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s>
  <cellStyleXfs count="19">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176" fontId="8" fillId="0" borderId="0" applyFont="0" applyFill="0" applyBorder="0" applyAlignment="0" applyProtection="0">
      <alignment vertical="center"/>
    </xf>
  </cellStyleXfs>
  <cellXfs count="491">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49" xfId="0" applyNumberFormat="1" applyFont="1" applyFill="1" applyBorder="1" applyAlignment="1" applyProtection="1">
      <alignment horizontal="left" vertical="center"/>
      <protection locked="0"/>
    </xf>
    <xf numFmtId="49" fontId="23" fillId="2" borderId="47" xfId="12" applyNumberFormat="1" applyFont="1" applyFill="1" applyBorder="1" applyAlignment="1" applyProtection="1">
      <alignment horizontal="center" vertical="center"/>
      <protection locked="0"/>
    </xf>
    <xf numFmtId="49" fontId="23" fillId="2" borderId="7" xfId="12" applyNumberFormat="1" applyFont="1" applyFill="1" applyBorder="1" applyAlignment="1" applyProtection="1">
      <alignment horizontal="center" vertical="center"/>
      <protection locked="0"/>
    </xf>
    <xf numFmtId="49" fontId="23" fillId="2" borderId="56" xfId="12" applyNumberFormat="1" applyFont="1" applyFill="1" applyBorder="1" applyAlignment="1" applyProtection="1">
      <alignment horizontal="center" vertical="center"/>
      <protection locked="0"/>
    </xf>
    <xf numFmtId="49" fontId="23" fillId="2" borderId="58" xfId="12" applyNumberFormat="1" applyFont="1" applyFill="1" applyBorder="1" applyAlignment="1" applyProtection="1">
      <alignment horizontal="center" vertical="center"/>
      <protection locked="0"/>
    </xf>
    <xf numFmtId="49" fontId="23" fillId="2" borderId="32" xfId="12" applyNumberFormat="1" applyFont="1" applyFill="1" applyBorder="1" applyAlignment="1" applyProtection="1">
      <alignment horizontal="center" vertical="center"/>
      <protection locked="0"/>
    </xf>
    <xf numFmtId="49" fontId="23" fillId="2" borderId="3" xfId="12" applyNumberFormat="1" applyFont="1" applyFill="1" applyBorder="1" applyAlignment="1" applyProtection="1">
      <alignment horizontal="center" vertical="center"/>
      <protection locked="0"/>
    </xf>
    <xf numFmtId="49" fontId="23" fillId="2" borderId="34" xfId="12" applyNumberFormat="1" applyFont="1" applyFill="1" applyBorder="1" applyAlignment="1" applyProtection="1">
      <alignment horizontal="center" vertical="center"/>
      <protection locked="0"/>
    </xf>
    <xf numFmtId="49" fontId="23" fillId="2" borderId="8" xfId="12" applyNumberFormat="1" applyFont="1" applyFill="1" applyBorder="1" applyAlignment="1" applyProtection="1">
      <alignment horizontal="center" vertical="center"/>
      <protection locked="0"/>
    </xf>
    <xf numFmtId="49" fontId="23" fillId="2" borderId="55" xfId="12" applyNumberFormat="1" applyFont="1" applyFill="1" applyBorder="1" applyAlignment="1" applyProtection="1">
      <alignment horizontal="center" vertical="center"/>
      <protection locked="0"/>
    </xf>
    <xf numFmtId="49" fontId="23" fillId="2" borderId="30" xfId="12" applyNumberFormat="1" applyFont="1" applyFill="1" applyBorder="1" applyAlignment="1" applyProtection="1">
      <alignment horizontal="center" vertical="center"/>
      <protection locked="0"/>
    </xf>
    <xf numFmtId="49" fontId="23" fillId="2" borderId="1" xfId="12" applyNumberFormat="1" applyFont="1" applyFill="1" applyBorder="1" applyAlignment="1" applyProtection="1">
      <alignment horizontal="center" vertical="center"/>
      <protection locked="0"/>
    </xf>
    <xf numFmtId="49" fontId="23" fillId="2" borderId="0" xfId="12" applyNumberFormat="1" applyFont="1" applyFill="1" applyAlignment="1" applyProtection="1">
      <alignment horizontal="center" vertical="center"/>
      <protection locked="0"/>
    </xf>
    <xf numFmtId="49" fontId="23" fillId="2" borderId="51" xfId="12" applyNumberFormat="1" applyFont="1" applyFill="1" applyBorder="1" applyAlignment="1" applyProtection="1">
      <alignment horizontal="center" vertical="center"/>
      <protection locked="0"/>
    </xf>
    <xf numFmtId="49" fontId="23" fillId="2" borderId="62" xfId="0" applyNumberFormat="1" applyFont="1" applyFill="1" applyBorder="1" applyAlignment="1" applyProtection="1">
      <alignment horizontal="center" vertical="center"/>
      <protection locked="0"/>
    </xf>
    <xf numFmtId="49" fontId="23" fillId="2" borderId="63" xfId="0" applyNumberFormat="1" applyFont="1" applyFill="1" applyBorder="1" applyAlignment="1" applyProtection="1">
      <alignment horizontal="center" vertical="center"/>
      <protection locked="0"/>
    </xf>
    <xf numFmtId="38" fontId="23" fillId="2" borderId="0" xfId="1" applyNumberFormat="1" applyFont="1" applyFill="1" applyAlignment="1" applyProtection="1">
      <alignment horizontal="right" vertical="center"/>
      <protection locked="0"/>
    </xf>
    <xf numFmtId="182" fontId="23" fillId="2" borderId="0" xfId="1" applyNumberFormat="1" applyFont="1" applyFill="1" applyAlignment="1" applyProtection="1">
      <alignment horizontal="right" vertical="center"/>
      <protection locked="0"/>
    </xf>
    <xf numFmtId="49" fontId="23" fillId="2" borderId="0" xfId="0" applyNumberFormat="1" applyFont="1" applyFill="1" applyAlignment="1" applyProtection="1">
      <alignment horizontal="left" vertical="center"/>
      <protection locked="0"/>
    </xf>
    <xf numFmtId="38" fontId="23" fillId="2" borderId="8" xfId="2" applyNumberFormat="1" applyFont="1" applyFill="1" applyBorder="1" applyAlignment="1" applyProtection="1">
      <alignment horizontal="right" vertical="center"/>
      <protection locked="0"/>
    </xf>
    <xf numFmtId="0" fontId="23" fillId="2" borderId="9" xfId="2" applyFont="1" applyFill="1" applyBorder="1" applyAlignment="1" applyProtection="1">
      <alignment horizontal="right" vertical="center"/>
      <protection locked="0"/>
    </xf>
    <xf numFmtId="0" fontId="23" fillId="2" borderId="11" xfId="2" applyFont="1" applyFill="1" applyBorder="1" applyAlignment="1" applyProtection="1">
      <alignment horizontal="right" vertical="center"/>
      <protection locked="0"/>
    </xf>
    <xf numFmtId="38" fontId="23" fillId="2" borderId="41" xfId="1" applyNumberFormat="1" applyFont="1" applyFill="1" applyBorder="1" applyAlignment="1" applyProtection="1">
      <alignment horizontal="right" vertical="center"/>
      <protection locked="0"/>
    </xf>
    <xf numFmtId="38" fontId="23" fillId="2" borderId="42" xfId="1" applyNumberFormat="1" applyFont="1" applyFill="1" applyBorder="1" applyAlignment="1" applyProtection="1">
      <alignment horizontal="right" vertical="center"/>
      <protection locked="0"/>
    </xf>
    <xf numFmtId="38" fontId="23" fillId="2" borderId="72" xfId="1" applyNumberFormat="1" applyFont="1" applyFill="1" applyBorder="1" applyAlignment="1" applyProtection="1">
      <alignment horizontal="right" vertical="center"/>
      <protection locked="0"/>
    </xf>
    <xf numFmtId="38" fontId="23" fillId="2" borderId="73" xfId="1" applyNumberFormat="1" applyFont="1" applyFill="1" applyBorder="1" applyAlignment="1" applyProtection="1">
      <alignment horizontal="right" vertical="center"/>
      <protection locked="0"/>
    </xf>
    <xf numFmtId="38" fontId="23" fillId="2" borderId="43" xfId="1" applyNumberFormat="1" applyFont="1" applyFill="1" applyBorder="1" applyAlignment="1" applyProtection="1">
      <alignment horizontal="right" vertical="center"/>
      <protection locked="0"/>
    </xf>
    <xf numFmtId="178" fontId="23" fillId="2" borderId="72" xfId="1" applyNumberFormat="1" applyFont="1" applyFill="1" applyBorder="1" applyAlignment="1" applyProtection="1">
      <alignment horizontal="right" vertical="center"/>
      <protection locked="0"/>
    </xf>
    <xf numFmtId="178" fontId="23" fillId="2" borderId="43" xfId="1" applyNumberFormat="1" applyFont="1" applyFill="1" applyBorder="1" applyAlignment="1" applyProtection="1">
      <alignment horizontal="right" vertical="center"/>
      <protection locked="0"/>
    </xf>
    <xf numFmtId="178" fontId="23" fillId="2" borderId="42" xfId="1" applyNumberFormat="1" applyFont="1" applyFill="1" applyBorder="1" applyAlignment="1" applyProtection="1">
      <alignment horizontal="right" vertical="center"/>
      <protection locked="0"/>
    </xf>
    <xf numFmtId="38" fontId="23" fillId="2" borderId="8" xfId="6" applyNumberFormat="1" applyFont="1" applyFill="1" applyBorder="1" applyAlignment="1" applyProtection="1">
      <alignment horizontal="righ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38" fontId="23" fillId="2" borderId="0" xfId="0" applyNumberFormat="1" applyFont="1" applyFill="1" applyAlignment="1" applyProtection="1">
      <alignment horizontal="left" vertical="center"/>
      <protection locked="0"/>
    </xf>
    <xf numFmtId="14" fontId="23" fillId="2" borderId="0" xfId="0" applyNumberFormat="1" applyFont="1" applyFill="1" applyAlignment="1" applyProtection="1">
      <alignment horizontal="left" vertical="center"/>
      <protection locked="0"/>
    </xf>
    <xf numFmtId="177" fontId="23" fillId="2" borderId="0" xfId="0" applyNumberFormat="1" applyFont="1" applyFill="1" applyAlignment="1" applyProtection="1">
      <alignment horizontal="left" vertical="center"/>
      <protection locked="0"/>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38" fontId="23" fillId="2" borderId="3"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38" fontId="23" fillId="2" borderId="16" xfId="1" applyNumberFormat="1" applyFont="1" applyFill="1" applyBorder="1" applyAlignment="1" applyProtection="1">
      <alignment horizontal="right" vertical="center"/>
      <protection locked="0"/>
    </xf>
    <xf numFmtId="38" fontId="23" fillId="2" borderId="9" xfId="1" applyNumberFormat="1" applyFont="1" applyFill="1" applyBorder="1" applyAlignment="1" applyProtection="1">
      <alignment horizontal="right" vertical="center"/>
      <protection locked="0"/>
    </xf>
    <xf numFmtId="38" fontId="23" fillId="2" borderId="11" xfId="1" applyNumberFormat="1" applyFont="1" applyFill="1" applyBorder="1" applyAlignment="1" applyProtection="1">
      <alignment horizontal="right" vertical="center"/>
      <protection locked="0"/>
    </xf>
    <xf numFmtId="38" fontId="23" fillId="2" borderId="3"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38" fontId="23" fillId="2" borderId="15" xfId="1" applyNumberFormat="1" applyFont="1" applyFill="1" applyBorder="1" applyAlignment="1" applyProtection="1">
      <alignment horizontal="right" vertical="center"/>
      <protection locked="0"/>
    </xf>
    <xf numFmtId="178" fontId="23" fillId="2" borderId="4" xfId="1" applyNumberFormat="1" applyFont="1" applyFill="1" applyBorder="1" applyAlignment="1" applyProtection="1">
      <alignment horizontal="right" vertical="center"/>
      <protection locked="0"/>
    </xf>
    <xf numFmtId="38" fontId="23" fillId="2" borderId="8"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178" fontId="23" fillId="2" borderId="9" xfId="1"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178" fontId="23" fillId="2" borderId="10" xfId="1" applyNumberFormat="1" applyFont="1" applyFill="1" applyBorder="1" applyAlignment="1" applyProtection="1">
      <alignment horizontal="right" vertical="center"/>
      <protection locked="0"/>
    </xf>
    <xf numFmtId="178" fontId="23" fillId="2" borderId="5" xfId="1" applyNumberFormat="1" applyFont="1" applyFill="1" applyBorder="1" applyAlignment="1" applyProtection="1">
      <alignment horizontal="right" vertical="center"/>
      <protection locked="0"/>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38" fontId="23" fillId="2" borderId="38"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49" fontId="23" fillId="2" borderId="16"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38" fontId="23" fillId="2" borderId="9" xfId="0" applyNumberFormat="1"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49" fontId="23" fillId="2" borderId="38"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38" fontId="23" fillId="2" borderId="13" xfId="0" applyNumberFormat="1" applyFont="1" applyFill="1" applyBorder="1" applyAlignment="1" applyProtection="1">
      <alignment horizontal="left" vertical="center"/>
      <protection locked="0"/>
    </xf>
    <xf numFmtId="49" fontId="23" fillId="2" borderId="37" xfId="0" applyNumberFormat="1" applyFont="1" applyFill="1" applyBorder="1" applyAlignment="1" applyProtection="1">
      <alignment horizontal="left" vertical="center"/>
      <protection locked="0"/>
    </xf>
    <xf numFmtId="185"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0" fontId="23" fillId="2" borderId="0" xfId="0" applyFont="1" applyFill="1" applyAlignment="1" applyProtection="1">
      <alignment horizontal="left" vertical="center"/>
      <protection locked="0"/>
    </xf>
    <xf numFmtId="182" fontId="23" fillId="2" borderId="0" xfId="0" applyNumberFormat="1" applyFont="1" applyFill="1" applyAlignment="1" applyProtection="1">
      <alignment horizontal="left" vertical="center"/>
      <protection locked="0"/>
    </xf>
    <xf numFmtId="178" fontId="23" fillId="2" borderId="0" xfId="0" applyNumberFormat="1" applyFont="1" applyFill="1" applyAlignment="1" applyProtection="1">
      <alignment horizontal="left" vertical="center"/>
      <protection locked="0"/>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49" fontId="23" fillId="2" borderId="39"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0"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38" fontId="23" fillId="2" borderId="0" xfId="0" applyNumberFormat="1" applyFont="1" applyFill="1" applyAlignment="1" applyProtection="1">
      <alignment horizontal="right" vertical="center"/>
      <protection locked="0"/>
    </xf>
    <xf numFmtId="14" fontId="23" fillId="2" borderId="38"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49" fontId="23" fillId="2" borderId="58" xfId="12" applyNumberFormat="1" applyFont="1" applyFill="1" applyBorder="1" applyAlignment="1" applyProtection="1">
      <alignment horizontal="center" vertical="center"/>
      <protection locked="0"/>
    </xf>
    <xf numFmtId="0" fontId="23" fillId="2" borderId="56" xfId="12" applyFont="1" applyFill="1" applyBorder="1" applyAlignment="1" applyProtection="1">
      <alignment horizontal="center" vertical="center"/>
      <protection locked="0"/>
    </xf>
    <xf numFmtId="0" fontId="23" fillId="2" borderId="60" xfId="12" applyFont="1" applyFill="1" applyBorder="1" applyAlignment="1" applyProtection="1">
      <alignment horizontal="center" vertical="center"/>
      <protection locked="0"/>
    </xf>
    <xf numFmtId="38" fontId="23" fillId="2" borderId="3" xfId="2" applyNumberFormat="1" applyFont="1" applyFill="1" applyBorder="1" applyAlignment="1" applyProtection="1">
      <alignment horizontal="right" vertical="center"/>
      <protection locked="0"/>
    </xf>
    <xf numFmtId="0" fontId="23" fillId="2" borderId="4" xfId="2" applyFont="1" applyFill="1" applyBorder="1" applyAlignment="1" applyProtection="1">
      <alignment horizontal="right" vertical="center"/>
      <protection locked="0"/>
    </xf>
    <xf numFmtId="0" fontId="23" fillId="2" borderId="6" xfId="2" applyFont="1" applyFill="1" applyBorder="1" applyAlignment="1" applyProtection="1">
      <alignment horizontal="right" vertical="center"/>
      <protection locked="0"/>
    </xf>
    <xf numFmtId="38" fontId="23" fillId="2" borderId="12" xfId="2" applyNumberFormat="1" applyFont="1" applyFill="1" applyBorder="1" applyAlignment="1" applyProtection="1">
      <alignment horizontal="right" vertical="center"/>
      <protection locked="0"/>
    </xf>
    <xf numFmtId="0" fontId="23" fillId="2" borderId="13" xfId="2" applyFont="1" applyFill="1" applyBorder="1" applyAlignment="1" applyProtection="1">
      <alignment horizontal="right" vertical="center"/>
      <protection locked="0"/>
    </xf>
    <xf numFmtId="0" fontId="23" fillId="2" borderId="37" xfId="2" applyFont="1" applyFill="1" applyBorder="1" applyAlignment="1" applyProtection="1">
      <alignment horizontal="right" vertical="center"/>
      <protection locked="0"/>
    </xf>
    <xf numFmtId="49" fontId="23" fillId="2" borderId="60" xfId="12" applyNumberFormat="1" applyFont="1" applyFill="1" applyBorder="1" applyAlignment="1" applyProtection="1">
      <alignment horizontal="center" vertical="center"/>
      <protection locked="0"/>
    </xf>
    <xf numFmtId="38" fontId="23" fillId="2" borderId="64" xfId="2" applyNumberFormat="1" applyFont="1" applyFill="1" applyBorder="1" applyAlignment="1" applyProtection="1">
      <alignment horizontal="right" vertical="center"/>
      <protection locked="0"/>
    </xf>
    <xf numFmtId="0" fontId="23" fillId="2" borderId="62" xfId="2" applyFont="1" applyFill="1" applyBorder="1" applyAlignment="1" applyProtection="1">
      <alignment horizontal="right" vertical="center"/>
      <protection locked="0"/>
    </xf>
    <xf numFmtId="0" fontId="23" fillId="2" borderId="68" xfId="2" applyFont="1" applyFill="1" applyBorder="1" applyAlignment="1" applyProtection="1">
      <alignment horizontal="right" vertical="center"/>
      <protection locked="0"/>
    </xf>
    <xf numFmtId="38" fontId="23" fillId="2" borderId="48" xfId="2" applyNumberFormat="1" applyFont="1" applyFill="1" applyBorder="1" applyAlignment="1" applyProtection="1">
      <alignment horizontal="right" vertical="center"/>
      <protection locked="0"/>
    </xf>
    <xf numFmtId="0" fontId="23" fillId="2" borderId="28" xfId="2" applyFont="1" applyFill="1" applyBorder="1" applyAlignment="1" applyProtection="1">
      <alignment horizontal="right" vertical="center"/>
      <protection locked="0"/>
    </xf>
    <xf numFmtId="0" fontId="23" fillId="2" borderId="29" xfId="2" applyFont="1" applyFill="1" applyBorder="1" applyAlignment="1" applyProtection="1">
      <alignment horizontal="right" vertical="center"/>
      <protection locked="0"/>
    </xf>
    <xf numFmtId="38" fontId="23" fillId="2" borderId="1" xfId="2" applyNumberFormat="1" applyFont="1" applyFill="1" applyBorder="1" applyAlignment="1" applyProtection="1">
      <alignment horizontal="right" vertical="center"/>
      <protection locked="0"/>
    </xf>
    <xf numFmtId="0" fontId="23" fillId="2" borderId="2" xfId="2" applyFont="1" applyFill="1" applyBorder="1" applyAlignment="1" applyProtection="1">
      <alignment horizontal="right" vertical="center"/>
      <protection locked="0"/>
    </xf>
    <xf numFmtId="0" fontId="23" fillId="2" borderId="33" xfId="2" applyFont="1" applyFill="1" applyBorder="1" applyAlignment="1" applyProtection="1">
      <alignment horizontal="right" vertical="center"/>
      <protection locked="0"/>
    </xf>
    <xf numFmtId="38" fontId="23" fillId="2" borderId="12" xfId="6" applyNumberFormat="1" applyFont="1" applyFill="1" applyBorder="1" applyAlignment="1" applyProtection="1">
      <alignment horizontal="right" vertical="center"/>
      <protection locked="0"/>
    </xf>
    <xf numFmtId="182" fontId="23" fillId="2" borderId="13" xfId="6" applyNumberFormat="1" applyFont="1" applyFill="1" applyBorder="1" applyAlignment="1" applyProtection="1">
      <alignment horizontal="right" vertical="center"/>
      <protection locked="0"/>
    </xf>
    <xf numFmtId="182" fontId="23" fillId="2" borderId="37" xfId="6" applyNumberFormat="1" applyFont="1" applyFill="1" applyBorder="1" applyAlignment="1" applyProtection="1">
      <alignment horizontal="right" vertical="center"/>
      <protection locked="0"/>
    </xf>
    <xf numFmtId="38" fontId="23" fillId="2" borderId="9" xfId="6" applyNumberFormat="1" applyFont="1" applyFill="1" applyBorder="1" applyAlignment="1" applyProtection="1">
      <alignment horizontal="right" vertical="center"/>
      <protection locked="0"/>
    </xf>
    <xf numFmtId="38" fontId="23" fillId="2" borderId="11" xfId="6" applyNumberFormat="1" applyFont="1" applyFill="1" applyBorder="1" applyAlignment="1" applyProtection="1">
      <alignment horizontal="right" vertical="center"/>
      <protection locked="0"/>
    </xf>
    <xf numFmtId="38" fontId="23" fillId="2" borderId="13" xfId="6" applyNumberFormat="1" applyFont="1" applyFill="1" applyBorder="1" applyAlignment="1" applyProtection="1">
      <alignment horizontal="right" vertical="center"/>
      <protection locked="0"/>
    </xf>
    <xf numFmtId="38" fontId="23" fillId="2" borderId="37" xfId="6" applyNumberFormat="1" applyFont="1" applyFill="1" applyBorder="1" applyAlignment="1" applyProtection="1">
      <alignment horizontal="right" vertical="center"/>
      <protection locked="0"/>
    </xf>
    <xf numFmtId="38" fontId="23" fillId="2" borderId="4" xfId="6" applyNumberFormat="1" applyFont="1" applyFill="1" applyBorder="1" applyAlignment="1" applyProtection="1">
      <alignment horizontal="right" vertical="center"/>
      <protection locked="0"/>
    </xf>
    <xf numFmtId="38" fontId="23" fillId="2" borderId="6" xfId="6" applyNumberFormat="1" applyFont="1" applyFill="1" applyBorder="1" applyAlignment="1" applyProtection="1">
      <alignment horizontal="right" vertical="center"/>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79" fontId="6" fillId="0" borderId="0" xfId="1" applyNumberFormat="1" applyFont="1" applyAlignment="1" applyProtection="1">
      <alignment horizontal="right" vertical="top"/>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1" fillId="0" borderId="18" xfId="2" applyFont="1" applyBorder="1" applyAlignment="1" applyProtection="1">
      <alignment horizontal="left" vertical="center" wrapText="1"/>
    </xf>
    <xf numFmtId="0" fontId="15" fillId="0" borderId="20" xfId="2" applyFont="1" applyBorder="1" applyProtection="1">
      <alignment vertical="center"/>
    </xf>
    <xf numFmtId="0" fontId="15" fillId="0" borderId="21" xfId="2" applyFont="1" applyBorder="1" applyProtection="1">
      <alignment vertical="center"/>
    </xf>
    <xf numFmtId="0" fontId="15" fillId="0" borderId="23" xfId="2" applyFont="1" applyBorder="1" applyProtection="1">
      <alignment vertical="center"/>
    </xf>
    <xf numFmtId="0" fontId="15" fillId="0" borderId="24" xfId="2" applyFont="1" applyBorder="1" applyProtection="1">
      <alignment vertical="center"/>
    </xf>
    <xf numFmtId="0" fontId="15" fillId="0" borderId="0" xfId="2" applyFont="1" applyProtection="1">
      <alignment vertical="center"/>
    </xf>
    <xf numFmtId="0" fontId="15" fillId="0" borderId="26" xfId="2" applyFont="1" applyBorder="1" applyProtection="1">
      <alignment vertical="center"/>
    </xf>
    <xf numFmtId="0" fontId="15" fillId="0" borderId="22"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0" fontId="16" fillId="0" borderId="24" xfId="0" applyFont="1" applyBorder="1" applyProtection="1">
      <alignment vertical="center"/>
    </xf>
    <xf numFmtId="0" fontId="16" fillId="0" borderId="0" xfId="0" applyFont="1" applyProtection="1">
      <alignment vertical="center"/>
    </xf>
    <xf numFmtId="0" fontId="11" fillId="0" borderId="21" xfId="0" applyFont="1" applyBorder="1" applyProtection="1">
      <alignment vertical="center"/>
    </xf>
    <xf numFmtId="0" fontId="11" fillId="0" borderId="23" xfId="0" applyFont="1" applyBorder="1" applyProtection="1">
      <alignment vertical="center"/>
    </xf>
    <xf numFmtId="180" fontId="11" fillId="0" borderId="24" xfId="0" applyNumberFormat="1" applyFont="1" applyBorder="1" applyProtection="1">
      <alignment vertical="center"/>
    </xf>
    <xf numFmtId="180" fontId="11" fillId="0" borderId="0" xfId="0" applyNumberFormat="1"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11" fillId="0" borderId="26"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4" xfId="0" applyFont="1" applyBorder="1" applyProtection="1">
      <alignment vertical="center"/>
    </xf>
    <xf numFmtId="177" fontId="17" fillId="0" borderId="0" xfId="0" applyNumberFormat="1" applyFont="1" applyAlignment="1" applyProtection="1">
      <alignment vertical="top"/>
    </xf>
    <xf numFmtId="0" fontId="19" fillId="0" borderId="26"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11" fillId="0" borderId="22" xfId="0" applyFont="1" applyBorder="1" applyProtection="1">
      <alignment vertical="center"/>
    </xf>
    <xf numFmtId="0" fontId="11" fillId="0" borderId="18" xfId="0" applyFont="1" applyBorder="1" applyProtection="1">
      <alignment vertical="center"/>
    </xf>
    <xf numFmtId="0" fontId="19" fillId="0" borderId="18" xfId="0" applyFont="1" applyBorder="1" applyAlignment="1" applyProtection="1">
      <alignment vertical="top"/>
    </xf>
    <xf numFmtId="49" fontId="19" fillId="0" borderId="18" xfId="0" applyNumberFormat="1" applyFont="1" applyBorder="1" applyAlignment="1" applyProtection="1">
      <alignment vertical="top"/>
    </xf>
    <xf numFmtId="0" fontId="11" fillId="0" borderId="19"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8" fillId="0" borderId="0" xfId="0" applyFont="1" applyAlignment="1" applyProtection="1">
      <alignment vertical="top" wrapText="1"/>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8" xfId="0" applyFont="1" applyBorder="1" applyAlignment="1" applyProtection="1">
      <alignment horizontal="right" vertical="top"/>
    </xf>
    <xf numFmtId="0" fontId="17" fillId="0" borderId="18" xfId="0" applyFont="1" applyBorder="1" applyAlignment="1" applyProtection="1">
      <alignment vertical="top"/>
    </xf>
    <xf numFmtId="49" fontId="17" fillId="0" borderId="18" xfId="0" applyNumberFormat="1" applyFont="1" applyBorder="1" applyAlignment="1" applyProtection="1">
      <alignment vertical="top"/>
    </xf>
    <xf numFmtId="182" fontId="17" fillId="0" borderId="18"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11" fillId="0" borderId="21" xfId="0" applyNumberFormat="1" applyFont="1" applyBorder="1" applyProtection="1">
      <alignment vertical="center"/>
    </xf>
    <xf numFmtId="178" fontId="11" fillId="0" borderId="21" xfId="0" applyNumberFormat="1" applyFont="1" applyBorder="1" applyProtection="1">
      <alignment vertical="center"/>
    </xf>
    <xf numFmtId="0" fontId="18" fillId="0" borderId="0" xfId="0" applyFont="1" applyAlignment="1" applyProtection="1">
      <alignment horizontal="left" vertical="center" wrapText="1"/>
    </xf>
    <xf numFmtId="178" fontId="17" fillId="0" borderId="0" xfId="0" applyNumberFormat="1" applyFont="1" applyAlignment="1" applyProtection="1">
      <alignment vertical="top"/>
    </xf>
    <xf numFmtId="182" fontId="19" fillId="0" borderId="18"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0" fontId="11" fillId="0" borderId="26" xfId="2" applyFont="1" applyBorder="1" applyProtection="1">
      <alignment vertical="center"/>
    </xf>
    <xf numFmtId="49" fontId="18" fillId="0" borderId="0" xfId="0" applyNumberFormat="1" applyFont="1" applyAlignment="1" applyProtection="1">
      <alignment horizontal="right" vertical="top"/>
    </xf>
    <xf numFmtId="178" fontId="19" fillId="0" borderId="18"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22" xfId="2" applyFont="1" applyBorder="1" applyProtection="1">
      <alignment vertical="center"/>
    </xf>
    <xf numFmtId="0" fontId="11" fillId="0" borderId="18" xfId="2"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183" fontId="11" fillId="0" borderId="0" xfId="1" applyNumberFormat="1" applyFont="1" applyProtection="1">
      <alignment vertical="center"/>
    </xf>
    <xf numFmtId="181" fontId="11" fillId="0" borderId="0" xfId="0" applyNumberFormat="1" applyFont="1" applyProtection="1">
      <alignment vertical="center"/>
    </xf>
    <xf numFmtId="180" fontId="11" fillId="0" borderId="0" xfId="0" applyNumberFormat="1" applyFont="1" applyAlignment="1" applyProtection="1">
      <alignment vertical="top"/>
    </xf>
    <xf numFmtId="0" fontId="11" fillId="0" borderId="0" xfId="2" applyFont="1" applyAlignment="1" applyProtection="1">
      <alignment vertical="top"/>
    </xf>
    <xf numFmtId="177" fontId="18" fillId="0" borderId="0" xfId="0" applyNumberFormat="1" applyFont="1" applyAlignment="1" applyProtection="1">
      <alignment horizontal="right" vertical="top"/>
    </xf>
    <xf numFmtId="0" fontId="18" fillId="0" borderId="0" xfId="0" applyFont="1" applyAlignment="1" applyProtection="1">
      <alignment vertical="top"/>
    </xf>
    <xf numFmtId="182" fontId="11" fillId="0" borderId="0" xfId="1" applyNumberFormat="1" applyFont="1" applyAlignment="1" applyProtection="1">
      <alignment horizontal="right" vertical="center"/>
    </xf>
    <xf numFmtId="178" fontId="11" fillId="0" borderId="0" xfId="1" applyNumberFormat="1" applyFont="1" applyAlignment="1" applyProtection="1">
      <alignment horizontal="right" vertical="center"/>
    </xf>
    <xf numFmtId="0" fontId="18" fillId="0" borderId="0" xfId="2" applyFont="1" applyAlignment="1" applyProtection="1">
      <alignment horizontal="left" vertical="center" wrapText="1"/>
    </xf>
    <xf numFmtId="0" fontId="11" fillId="0" borderId="25"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0" borderId="33" xfId="0" applyFont="1" applyBorder="1" applyAlignment="1" applyProtection="1">
      <alignment horizontal="left" vertical="center"/>
    </xf>
    <xf numFmtId="0" fontId="11" fillId="0" borderId="20" xfId="2" applyFont="1" applyBorder="1" applyAlignment="1" applyProtection="1">
      <alignment horizontal="center" vertical="center"/>
    </xf>
    <xf numFmtId="0" fontId="11" fillId="0" borderId="21" xfId="2" applyFont="1" applyBorder="1" applyAlignment="1" applyProtection="1">
      <alignment horizontal="center" vertical="center"/>
    </xf>
    <xf numFmtId="0" fontId="11" fillId="0" borderId="23" xfId="2" applyFont="1" applyBorder="1" applyAlignment="1" applyProtection="1">
      <alignment horizontal="center" vertical="center"/>
    </xf>
    <xf numFmtId="49" fontId="11" fillId="0" borderId="25" xfId="0" applyNumberFormat="1" applyFont="1" applyBorder="1" applyAlignment="1" applyProtection="1">
      <alignment horizontal="left" vertical="center"/>
    </xf>
    <xf numFmtId="49" fontId="11" fillId="0" borderId="2" xfId="0" applyNumberFormat="1" applyFont="1" applyBorder="1" applyAlignment="1" applyProtection="1">
      <alignment horizontal="left" vertical="center"/>
    </xf>
    <xf numFmtId="49" fontId="11" fillId="0" borderId="33" xfId="0" applyNumberFormat="1" applyFont="1" applyBorder="1" applyAlignment="1" applyProtection="1">
      <alignment horizontal="left" vertical="center"/>
    </xf>
    <xf numFmtId="0" fontId="11" fillId="0" borderId="20"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23" xfId="0" applyFont="1" applyBorder="1" applyAlignment="1" applyProtection="1">
      <alignment horizontal="center" vertical="center"/>
    </xf>
    <xf numFmtId="180" fontId="11" fillId="0" borderId="26" xfId="0" applyNumberFormat="1" applyFont="1" applyBorder="1" applyProtection="1">
      <alignment vertical="center"/>
    </xf>
    <xf numFmtId="0" fontId="11" fillId="0" borderId="15"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6" xfId="0" applyFont="1" applyBorder="1" applyAlignment="1" applyProtection="1">
      <alignment horizontal="left" vertical="center"/>
    </xf>
    <xf numFmtId="49" fontId="11" fillId="3" borderId="15"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6" xfId="0" applyNumberFormat="1" applyFont="1" applyFill="1" applyBorder="1" applyAlignment="1" applyProtection="1">
      <alignment horizontal="center" vertical="center"/>
    </xf>
    <xf numFmtId="0" fontId="11" fillId="3" borderId="15"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11" fillId="0" borderId="16"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3" borderId="16"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38" fontId="11" fillId="0" borderId="45" xfId="0" applyNumberFormat="1" applyFont="1" applyBorder="1" applyAlignment="1" applyProtection="1">
      <alignment horizontal="right" vertical="center"/>
    </xf>
    <xf numFmtId="38" fontId="11" fillId="0" borderId="35" xfId="0" applyNumberFormat="1" applyFont="1" applyBorder="1" applyAlignment="1" applyProtection="1">
      <alignment horizontal="right" vertical="center"/>
    </xf>
    <xf numFmtId="0" fontId="22" fillId="0" borderId="26" xfId="0" applyFont="1" applyBorder="1" applyProtection="1">
      <alignment vertical="center"/>
    </xf>
    <xf numFmtId="0" fontId="11" fillId="0" borderId="39" xfId="0" applyFont="1" applyBorder="1" applyAlignment="1" applyProtection="1">
      <alignment horizontal="left" vertical="center"/>
    </xf>
    <xf numFmtId="0" fontId="11" fillId="0" borderId="31" xfId="0" applyFont="1" applyBorder="1" applyAlignment="1" applyProtection="1">
      <alignment horizontal="left" vertical="center"/>
    </xf>
    <xf numFmtId="0" fontId="11" fillId="0" borderId="40" xfId="0" applyFont="1" applyBorder="1" applyAlignment="1" applyProtection="1">
      <alignment horizontal="left" vertical="center"/>
    </xf>
    <xf numFmtId="0" fontId="22" fillId="0" borderId="11" xfId="0" applyFont="1" applyBorder="1" applyProtection="1">
      <alignment vertical="center"/>
    </xf>
    <xf numFmtId="0" fontId="11" fillId="0" borderId="22" xfId="0" applyFont="1" applyBorder="1" applyAlignment="1" applyProtection="1">
      <alignment horizontal="left" vertical="top"/>
    </xf>
    <xf numFmtId="0" fontId="11" fillId="0" borderId="18" xfId="0" applyFont="1" applyBorder="1" applyAlignment="1" applyProtection="1">
      <alignment horizontal="left" vertical="top"/>
    </xf>
    <xf numFmtId="0" fontId="11" fillId="0" borderId="19" xfId="0" applyFont="1" applyBorder="1" applyAlignment="1" applyProtection="1">
      <alignment horizontal="left" vertical="top"/>
    </xf>
    <xf numFmtId="0" fontId="22" fillId="0" borderId="19" xfId="0" applyFont="1" applyBorder="1" applyProtection="1">
      <alignment vertical="center"/>
    </xf>
    <xf numFmtId="0" fontId="11" fillId="0" borderId="0" xfId="0" applyFont="1" applyAlignment="1" applyProtection="1">
      <alignment horizontal="left" vertical="top"/>
    </xf>
    <xf numFmtId="178" fontId="11"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11" fillId="0" borderId="0" xfId="1" applyNumberFormat="1" applyFont="1" applyAlignment="1" applyProtection="1">
      <alignment horizontal="center" vertical="center"/>
    </xf>
    <xf numFmtId="178" fontId="11" fillId="0" borderId="0" xfId="1" applyNumberFormat="1" applyFont="1" applyAlignment="1" applyProtection="1">
      <alignment horizontal="left" vertical="center"/>
    </xf>
    <xf numFmtId="177" fontId="17" fillId="0" borderId="0" xfId="0" applyNumberFormat="1" applyFont="1" applyAlignment="1" applyProtection="1">
      <alignment horizontal="right" vertical="top"/>
    </xf>
    <xf numFmtId="0" fontId="11" fillId="0" borderId="0" xfId="0" applyFont="1" applyAlignment="1" applyProtection="1">
      <alignment horizontal="left" vertical="center"/>
    </xf>
    <xf numFmtId="178" fontId="11" fillId="0" borderId="0" xfId="1" applyNumberFormat="1" applyFont="1" applyProtection="1">
      <alignment vertical="center"/>
    </xf>
    <xf numFmtId="182" fontId="17" fillId="0" borderId="0" xfId="0" applyNumberFormat="1" applyFont="1" applyAlignment="1" applyProtection="1">
      <alignment horizontal="right" vertical="top"/>
    </xf>
    <xf numFmtId="178" fontId="11" fillId="0" borderId="0" xfId="1" applyNumberFormat="1" applyFont="1" applyAlignment="1" applyProtection="1">
      <alignment horizontal="left" vertical="center"/>
    </xf>
    <xf numFmtId="0" fontId="17" fillId="0" borderId="0" xfId="0" applyFont="1" applyAlignment="1" applyProtection="1">
      <alignment horizontal="left" vertical="top"/>
    </xf>
    <xf numFmtId="178" fontId="11" fillId="0" borderId="0" xfId="1" applyNumberFormat="1" applyFont="1" applyAlignment="1" applyProtection="1">
      <alignment vertical="top"/>
    </xf>
    <xf numFmtId="182" fontId="11" fillId="0" borderId="0" xfId="1" applyNumberFormat="1" applyFont="1" applyProtection="1">
      <alignment vertical="center"/>
    </xf>
    <xf numFmtId="0" fontId="18" fillId="0" borderId="0" xfId="0" applyFont="1" applyAlignment="1" applyProtection="1">
      <alignment horizontal="left" vertical="top" wrapText="1"/>
    </xf>
    <xf numFmtId="0" fontId="11" fillId="0" borderId="25" xfId="0" applyFont="1" applyBorder="1" applyProtection="1">
      <alignment vertical="center"/>
    </xf>
    <xf numFmtId="0" fontId="11" fillId="0" borderId="2" xfId="0" applyFont="1" applyBorder="1" applyProtection="1">
      <alignment vertical="center"/>
    </xf>
    <xf numFmtId="0" fontId="11" fillId="0" borderId="33" xfId="0" applyFont="1" applyBorder="1" applyProtection="1">
      <alignment vertical="center"/>
    </xf>
    <xf numFmtId="178" fontId="11" fillId="0" borderId="25" xfId="1" applyNumberFormat="1" applyFont="1" applyBorder="1" applyAlignment="1" applyProtection="1">
      <alignment horizontal="center" vertical="center"/>
    </xf>
    <xf numFmtId="178" fontId="11" fillId="0" borderId="2" xfId="1" applyNumberFormat="1" applyFont="1" applyBorder="1" applyAlignment="1" applyProtection="1">
      <alignment horizontal="center" vertical="center"/>
    </xf>
    <xf numFmtId="178" fontId="11" fillId="0" borderId="33" xfId="1" applyNumberFormat="1" applyFont="1" applyBorder="1" applyAlignment="1" applyProtection="1">
      <alignment horizontal="center" vertical="center"/>
    </xf>
    <xf numFmtId="0" fontId="11" fillId="0" borderId="15" xfId="2" applyFont="1" applyBorder="1" applyProtection="1">
      <alignment vertical="center"/>
    </xf>
    <xf numFmtId="0" fontId="11" fillId="0" borderId="4" xfId="2" applyFont="1" applyBorder="1" applyProtection="1">
      <alignment vertical="center"/>
    </xf>
    <xf numFmtId="0" fontId="11" fillId="0" borderId="6" xfId="2" applyFont="1" applyBorder="1" applyProtection="1">
      <alignment vertical="center"/>
    </xf>
    <xf numFmtId="0" fontId="11" fillId="0" borderId="41" xfId="2" applyFont="1" applyBorder="1" applyProtection="1">
      <alignment vertical="center"/>
    </xf>
    <xf numFmtId="0" fontId="11" fillId="0" borderId="42" xfId="2" applyFont="1" applyBorder="1" applyProtection="1">
      <alignment vertical="center"/>
    </xf>
    <xf numFmtId="0" fontId="11" fillId="0" borderId="43" xfId="2" applyFont="1" applyBorder="1" applyProtection="1">
      <alignment vertical="center"/>
    </xf>
    <xf numFmtId="180" fontId="11" fillId="0" borderId="27" xfId="0" applyNumberFormat="1" applyFont="1" applyBorder="1" applyProtection="1">
      <alignment vertical="center"/>
    </xf>
    <xf numFmtId="180" fontId="11" fillId="0" borderId="28" xfId="0" applyNumberFormat="1" applyFont="1" applyBorder="1" applyProtection="1">
      <alignment vertical="center"/>
    </xf>
    <xf numFmtId="180" fontId="11" fillId="0" borderId="29" xfId="0" applyNumberFormat="1" applyFont="1" applyBorder="1" applyProtection="1">
      <alignment vertical="center"/>
    </xf>
    <xf numFmtId="38" fontId="23" fillId="0" borderId="27" xfId="1" applyNumberFormat="1" applyFont="1" applyBorder="1" applyAlignment="1" applyProtection="1">
      <alignment horizontal="right" vertical="center"/>
    </xf>
    <xf numFmtId="178" fontId="23" fillId="0" borderId="28" xfId="1" applyNumberFormat="1" applyFont="1" applyBorder="1" applyAlignment="1" applyProtection="1">
      <alignment horizontal="right" vertical="center"/>
    </xf>
    <xf numFmtId="178" fontId="23" fillId="0" borderId="29" xfId="1" applyNumberFormat="1" applyFont="1" applyBorder="1" applyAlignment="1" applyProtection="1">
      <alignment horizontal="right" vertical="center"/>
    </xf>
    <xf numFmtId="178" fontId="11" fillId="0" borderId="20" xfId="1" applyNumberFormat="1" applyFont="1" applyBorder="1" applyAlignment="1" applyProtection="1">
      <alignment horizontal="left" vertical="center"/>
    </xf>
    <xf numFmtId="178" fontId="11" fillId="0" borderId="21" xfId="1" applyNumberFormat="1" applyFont="1" applyBorder="1" applyAlignment="1" applyProtection="1">
      <alignment horizontal="left" vertical="center"/>
    </xf>
    <xf numFmtId="178" fontId="11" fillId="0" borderId="23" xfId="1" applyNumberFormat="1" applyFont="1" applyBorder="1" applyAlignment="1" applyProtection="1">
      <alignment horizontal="left" vertical="center"/>
    </xf>
    <xf numFmtId="178" fontId="11" fillId="0" borderId="39" xfId="1" applyNumberFormat="1" applyFont="1" applyBorder="1" applyAlignment="1" applyProtection="1">
      <alignment horizontal="left" vertical="center"/>
    </xf>
    <xf numFmtId="178" fontId="11" fillId="0" borderId="31" xfId="1" applyNumberFormat="1" applyFont="1" applyBorder="1" applyAlignment="1" applyProtection="1">
      <alignment horizontal="left" vertical="center"/>
    </xf>
    <xf numFmtId="178" fontId="11" fillId="0" borderId="40" xfId="1" applyNumberFormat="1" applyFont="1" applyBorder="1" applyAlignment="1" applyProtection="1">
      <alignment horizontal="left" vertical="center"/>
    </xf>
    <xf numFmtId="178" fontId="11" fillId="0" borderId="27" xfId="1" quotePrefix="1" applyNumberFormat="1" applyFont="1" applyBorder="1" applyAlignment="1" applyProtection="1">
      <alignment horizontal="left" vertical="center"/>
    </xf>
    <xf numFmtId="178" fontId="11" fillId="0" borderId="28" xfId="1" quotePrefix="1" applyNumberFormat="1" applyFont="1" applyBorder="1" applyAlignment="1" applyProtection="1">
      <alignment horizontal="left" vertical="center"/>
    </xf>
    <xf numFmtId="178" fontId="11" fillId="0" borderId="29" xfId="1" quotePrefix="1" applyNumberFormat="1" applyFont="1" applyBorder="1" applyAlignment="1" applyProtection="1">
      <alignment horizontal="left" vertical="center"/>
    </xf>
    <xf numFmtId="186" fontId="23" fillId="0" borderId="27" xfId="1" applyNumberFormat="1" applyFont="1" applyBorder="1" applyAlignment="1" applyProtection="1">
      <alignment horizontal="right" vertical="center"/>
    </xf>
    <xf numFmtId="184" fontId="23" fillId="0" borderId="28" xfId="1" applyNumberFormat="1" applyFont="1" applyBorder="1" applyAlignment="1" applyProtection="1">
      <alignment horizontal="right" vertical="center"/>
    </xf>
    <xf numFmtId="184" fontId="23" fillId="0" borderId="29" xfId="1" applyNumberFormat="1" applyFont="1" applyBorder="1" applyAlignment="1" applyProtection="1">
      <alignment horizontal="right" vertical="center"/>
    </xf>
    <xf numFmtId="0" fontId="19" fillId="0" borderId="19" xfId="0" applyFont="1" applyBorder="1" applyAlignment="1" applyProtection="1">
      <alignment vertical="top"/>
    </xf>
    <xf numFmtId="0" fontId="23" fillId="0" borderId="0" xfId="0" applyFont="1" applyAlignment="1" applyProtection="1">
      <alignment horizontal="left" vertical="center"/>
    </xf>
    <xf numFmtId="0" fontId="14" fillId="0" borderId="24" xfId="0" applyFont="1" applyBorder="1" applyProtection="1">
      <alignment vertical="center"/>
    </xf>
    <xf numFmtId="0" fontId="18" fillId="0" borderId="18" xfId="0" applyFont="1" applyBorder="1" applyAlignment="1" applyProtection="1">
      <alignment horizontal="left" vertical="center" wrapText="1"/>
    </xf>
    <xf numFmtId="180" fontId="11" fillId="0" borderId="46" xfId="0" applyNumberFormat="1" applyFont="1" applyBorder="1" applyProtection="1">
      <alignmen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23" xfId="0" applyFont="1" applyBorder="1" applyAlignment="1" applyProtection="1">
      <alignment horizontal="left" vertical="center"/>
    </xf>
    <xf numFmtId="0" fontId="11" fillId="0" borderId="20" xfId="1" applyFont="1" applyBorder="1" applyAlignment="1" applyProtection="1">
      <alignment horizontal="center" vertical="center"/>
    </xf>
    <xf numFmtId="0" fontId="11" fillId="0" borderId="21" xfId="1" applyFont="1" applyBorder="1" applyAlignment="1" applyProtection="1">
      <alignment horizontal="center" vertical="center"/>
    </xf>
    <xf numFmtId="177" fontId="11" fillId="0" borderId="25" xfId="0" applyNumberFormat="1" applyFont="1" applyBorder="1" applyAlignment="1" applyProtection="1">
      <alignment horizontal="center" vertical="center" wrapText="1"/>
    </xf>
    <xf numFmtId="177" fontId="11" fillId="0" borderId="2" xfId="0" applyNumberFormat="1" applyFont="1" applyBorder="1" applyAlignment="1" applyProtection="1">
      <alignment horizontal="center" vertical="center" wrapText="1"/>
    </xf>
    <xf numFmtId="177" fontId="11" fillId="0" borderId="33" xfId="0" applyNumberFormat="1" applyFont="1" applyBorder="1" applyAlignment="1" applyProtection="1">
      <alignment horizontal="center" vertical="center" wrapText="1"/>
    </xf>
    <xf numFmtId="0" fontId="11" fillId="0" borderId="20" xfId="2" applyFont="1" applyBorder="1" applyAlignment="1" applyProtection="1">
      <alignment horizontal="center" vertical="center" wrapText="1"/>
    </xf>
    <xf numFmtId="0" fontId="11" fillId="0" borderId="21" xfId="2" applyFont="1" applyBorder="1" applyAlignment="1" applyProtection="1">
      <alignment horizontal="center" vertical="center" wrapText="1"/>
    </xf>
    <xf numFmtId="0" fontId="11" fillId="0" borderId="23" xfId="2" applyFont="1" applyBorder="1" applyAlignment="1" applyProtection="1">
      <alignment horizontal="center" vertical="center" wrapText="1"/>
    </xf>
    <xf numFmtId="0" fontId="16" fillId="0" borderId="46" xfId="0" applyFont="1" applyBorder="1" applyProtection="1">
      <alignment vertical="center"/>
    </xf>
    <xf numFmtId="0" fontId="11" fillId="0" borderId="24" xfId="0" applyFont="1" applyBorder="1" applyAlignment="1" applyProtection="1">
      <alignment horizontal="left" vertical="center"/>
    </xf>
    <xf numFmtId="0" fontId="11" fillId="0" borderId="0" xfId="0" applyFont="1" applyAlignment="1" applyProtection="1">
      <alignment horizontal="left" vertical="center"/>
    </xf>
    <xf numFmtId="14" fontId="11" fillId="0" borderId="0" xfId="0" applyNumberFormat="1" applyFont="1" applyAlignment="1" applyProtection="1">
      <alignment horizontal="left" vertical="center"/>
    </xf>
    <xf numFmtId="0" fontId="11" fillId="0" borderId="26" xfId="0" applyFont="1" applyBorder="1" applyAlignment="1" applyProtection="1">
      <alignment horizontal="left" vertical="center"/>
    </xf>
    <xf numFmtId="178" fontId="11" fillId="0" borderId="21" xfId="1" applyNumberFormat="1" applyFont="1" applyBorder="1" applyProtection="1">
      <alignment vertical="center"/>
    </xf>
    <xf numFmtId="178" fontId="11" fillId="0" borderId="23" xfId="1" applyNumberFormat="1" applyFont="1" applyBorder="1" applyProtection="1">
      <alignment vertical="center"/>
    </xf>
    <xf numFmtId="178" fontId="11" fillId="0" borderId="6" xfId="1" applyNumberFormat="1" applyFont="1" applyBorder="1" applyProtection="1">
      <alignment vertical="center"/>
    </xf>
    <xf numFmtId="0" fontId="11" fillId="0" borderId="24" xfId="2" applyFont="1" applyBorder="1" applyAlignment="1" applyProtection="1">
      <alignment horizontal="center" vertical="center" wrapText="1"/>
    </xf>
    <xf numFmtId="0" fontId="11" fillId="0" borderId="0" xfId="2" applyFont="1" applyAlignment="1" applyProtection="1">
      <alignment horizontal="center" vertical="center" wrapText="1"/>
    </xf>
    <xf numFmtId="0" fontId="11" fillId="0" borderId="26" xfId="2" applyFont="1" applyBorder="1" applyAlignment="1" applyProtection="1">
      <alignment horizontal="center" vertical="center" wrapText="1"/>
    </xf>
    <xf numFmtId="0" fontId="11" fillId="0" borderId="22" xfId="0" applyFont="1" applyBorder="1" applyAlignment="1" applyProtection="1">
      <alignment horizontal="left" vertical="center"/>
    </xf>
    <xf numFmtId="0" fontId="11" fillId="0" borderId="18" xfId="0" applyFont="1" applyBorder="1" applyAlignment="1" applyProtection="1">
      <alignment horizontal="left" vertical="center"/>
    </xf>
    <xf numFmtId="14" fontId="11" fillId="0" borderId="18" xfId="0" applyNumberFormat="1" applyFont="1" applyBorder="1" applyAlignment="1" applyProtection="1">
      <alignment horizontal="left" vertical="center"/>
    </xf>
    <xf numFmtId="0" fontId="11" fillId="0" borderId="19" xfId="0" applyFont="1" applyBorder="1" applyAlignment="1" applyProtection="1">
      <alignment horizontal="left" vertical="center"/>
    </xf>
    <xf numFmtId="178" fontId="11" fillId="0" borderId="13" xfId="1" applyNumberFormat="1" applyFont="1" applyBorder="1" applyProtection="1">
      <alignment vertical="center"/>
    </xf>
    <xf numFmtId="178" fontId="11" fillId="0" borderId="37" xfId="1" applyNumberFormat="1" applyFont="1" applyBorder="1" applyProtection="1">
      <alignment vertical="center"/>
    </xf>
    <xf numFmtId="178" fontId="11" fillId="0" borderId="19" xfId="1" applyNumberFormat="1" applyFont="1" applyBorder="1" applyProtection="1">
      <alignment vertical="center"/>
    </xf>
    <xf numFmtId="0" fontId="11" fillId="0" borderId="22" xfId="2" applyFont="1" applyBorder="1" applyAlignment="1" applyProtection="1">
      <alignment horizontal="center" vertical="center" wrapText="1"/>
    </xf>
    <xf numFmtId="0" fontId="11" fillId="0" borderId="18" xfId="2" applyFont="1" applyBorder="1" applyAlignment="1" applyProtection="1">
      <alignment horizontal="center" vertical="center" wrapText="1"/>
    </xf>
    <xf numFmtId="0" fontId="11" fillId="0" borderId="19" xfId="2" applyFont="1" applyBorder="1" applyAlignment="1" applyProtection="1">
      <alignment horizontal="center" vertical="center" wrapText="1"/>
    </xf>
    <xf numFmtId="0" fontId="11" fillId="0" borderId="15" xfId="2" applyFont="1" applyBorder="1" applyAlignment="1" applyProtection="1">
      <alignment horizontal="left" vertical="center"/>
    </xf>
    <xf numFmtId="0" fontId="11" fillId="0" borderId="4" xfId="2" applyFont="1" applyBorder="1" applyAlignment="1" applyProtection="1">
      <alignment horizontal="left" vertical="center"/>
    </xf>
    <xf numFmtId="38" fontId="11" fillId="0" borderId="4" xfId="2" applyNumberFormat="1" applyFont="1" applyBorder="1" applyAlignment="1" applyProtection="1">
      <alignment horizontal="left" vertical="center"/>
    </xf>
    <xf numFmtId="0" fontId="11" fillId="0" borderId="6" xfId="2" applyFont="1" applyBorder="1" applyAlignment="1" applyProtection="1">
      <alignment horizontal="left" vertical="center"/>
    </xf>
    <xf numFmtId="0" fontId="11" fillId="0" borderId="16" xfId="2" applyFont="1" applyBorder="1" applyAlignment="1" applyProtection="1">
      <alignment horizontal="left" vertical="center"/>
    </xf>
    <xf numFmtId="0" fontId="11" fillId="0" borderId="9" xfId="2" applyFont="1" applyBorder="1" applyAlignment="1" applyProtection="1">
      <alignment horizontal="left" vertical="center"/>
    </xf>
    <xf numFmtId="38" fontId="11" fillId="0" borderId="9" xfId="2" applyNumberFormat="1" applyFont="1" applyBorder="1" applyAlignment="1" applyProtection="1">
      <alignment horizontal="left" vertical="center"/>
    </xf>
    <xf numFmtId="0" fontId="11" fillId="0" borderId="11" xfId="2" applyFont="1" applyBorder="1" applyAlignment="1" applyProtection="1">
      <alignment horizontal="left" vertical="center"/>
    </xf>
    <xf numFmtId="0" fontId="11" fillId="0" borderId="41" xfId="2" applyFont="1" applyBorder="1" applyAlignment="1" applyProtection="1">
      <alignment horizontal="left" vertical="center"/>
    </xf>
    <xf numFmtId="0" fontId="11" fillId="0" borderId="42" xfId="2" applyFont="1" applyBorder="1" applyAlignment="1" applyProtection="1">
      <alignment horizontal="left" vertical="center"/>
    </xf>
    <xf numFmtId="0" fontId="11" fillId="0" borderId="43" xfId="2" applyFont="1" applyBorder="1" applyAlignment="1" applyProtection="1">
      <alignment horizontal="left" vertical="center"/>
    </xf>
    <xf numFmtId="0" fontId="11" fillId="0" borderId="27" xfId="0" applyFont="1" applyBorder="1" applyAlignment="1" applyProtection="1">
      <alignment horizontal="left" vertical="center"/>
    </xf>
    <xf numFmtId="0" fontId="11" fillId="0" borderId="28" xfId="0" applyFont="1" applyBorder="1" applyAlignment="1" applyProtection="1">
      <alignment horizontal="left" vertical="center"/>
    </xf>
    <xf numFmtId="38" fontId="11" fillId="0" borderId="28" xfId="0" applyNumberFormat="1" applyFont="1" applyBorder="1" applyAlignment="1" applyProtection="1">
      <alignment horizontal="left" vertical="center"/>
    </xf>
    <xf numFmtId="0" fontId="11" fillId="0" borderId="29" xfId="0" applyFont="1" applyBorder="1" applyAlignment="1" applyProtection="1">
      <alignment horizontal="left" vertical="center"/>
    </xf>
    <xf numFmtId="38" fontId="23" fillId="0" borderId="28" xfId="1" applyNumberFormat="1" applyFont="1" applyBorder="1" applyAlignment="1" applyProtection="1">
      <alignment horizontal="right" vertical="center"/>
    </xf>
    <xf numFmtId="38" fontId="23" fillId="0" borderId="50" xfId="1" applyNumberFormat="1" applyFont="1" applyBorder="1" applyAlignment="1" applyProtection="1">
      <alignment horizontal="right" vertical="center"/>
    </xf>
    <xf numFmtId="38" fontId="23" fillId="0" borderId="48" xfId="1" applyNumberFormat="1" applyFont="1" applyBorder="1" applyAlignment="1" applyProtection="1">
      <alignment horizontal="right" vertical="center"/>
    </xf>
    <xf numFmtId="38" fontId="23" fillId="0" borderId="29" xfId="1" applyNumberFormat="1" applyFont="1" applyBorder="1" applyAlignment="1" applyProtection="1">
      <alignment horizontal="right" vertical="center"/>
    </xf>
    <xf numFmtId="178" fontId="23" fillId="0" borderId="50" xfId="1" applyNumberFormat="1" applyFont="1" applyBorder="1" applyAlignment="1" applyProtection="1">
      <alignment horizontal="right" vertical="center"/>
    </xf>
    <xf numFmtId="0" fontId="17" fillId="0" borderId="0" xfId="2" applyFont="1" applyAlignment="1" applyProtection="1">
      <alignment vertical="top"/>
    </xf>
    <xf numFmtId="0" fontId="11" fillId="0" borderId="21" xfId="0" applyFont="1" applyBorder="1" applyAlignment="1" applyProtection="1">
      <alignment horizontal="left" vertical="center"/>
    </xf>
    <xf numFmtId="49" fontId="11" fillId="0" borderId="21" xfId="1" applyNumberFormat="1" applyFont="1" applyBorder="1" applyAlignment="1" applyProtection="1">
      <alignment horizontal="right" vertical="center"/>
    </xf>
    <xf numFmtId="178" fontId="11" fillId="0" borderId="21" xfId="1" applyNumberFormat="1" applyFont="1" applyBorder="1" applyAlignment="1" applyProtection="1">
      <alignment horizontal="right" vertical="center"/>
    </xf>
    <xf numFmtId="180" fontId="11" fillId="0" borderId="22" xfId="0" applyNumberFormat="1" applyFont="1" applyBorder="1" applyProtection="1">
      <alignment vertical="center"/>
    </xf>
    <xf numFmtId="0" fontId="11" fillId="0" borderId="18" xfId="0" applyFont="1" applyBorder="1" applyAlignment="1" applyProtection="1">
      <alignment horizontal="left" vertical="center"/>
    </xf>
    <xf numFmtId="0" fontId="17" fillId="0" borderId="18" xfId="2" applyFont="1" applyBorder="1" applyAlignment="1" applyProtection="1">
      <alignment vertical="top"/>
    </xf>
    <xf numFmtId="49" fontId="11" fillId="0" borderId="18" xfId="1" applyNumberFormat="1" applyFont="1" applyBorder="1" applyAlignment="1" applyProtection="1">
      <alignment horizontal="right" vertical="center"/>
    </xf>
    <xf numFmtId="178" fontId="11" fillId="0" borderId="18" xfId="1" applyNumberFormat="1" applyFont="1" applyBorder="1" applyAlignment="1" applyProtection="1">
      <alignment horizontal="right" vertical="center"/>
    </xf>
    <xf numFmtId="49" fontId="11" fillId="0" borderId="0" xfId="1" applyNumberFormat="1" applyFont="1" applyAlignment="1" applyProtection="1">
      <alignment horizontal="right" vertical="center"/>
    </xf>
    <xf numFmtId="0" fontId="17" fillId="0" borderId="26" xfId="0" applyFont="1" applyBorder="1" applyProtection="1">
      <alignment vertical="center"/>
    </xf>
    <xf numFmtId="0" fontId="11" fillId="0" borderId="25" xfId="12" applyFont="1" applyBorder="1" applyAlignment="1" applyProtection="1">
      <alignment horizontal="left" vertical="center"/>
    </xf>
    <xf numFmtId="0" fontId="11" fillId="0" borderId="2" xfId="12" applyFont="1" applyBorder="1" applyAlignment="1" applyProtection="1">
      <alignment horizontal="left" vertical="center"/>
    </xf>
    <xf numFmtId="0" fontId="11" fillId="0" borderId="17" xfId="12" applyFont="1" applyBorder="1" applyAlignment="1" applyProtection="1">
      <alignment horizontal="left" vertical="center"/>
    </xf>
    <xf numFmtId="182" fontId="11" fillId="0" borderId="1" xfId="12" applyNumberFormat="1" applyFont="1" applyBorder="1" applyAlignment="1" applyProtection="1">
      <alignment horizontal="center" vertical="center"/>
    </xf>
    <xf numFmtId="182" fontId="11" fillId="0" borderId="2" xfId="12" applyNumberFormat="1" applyFont="1" applyBorder="1" applyAlignment="1" applyProtection="1">
      <alignment horizontal="center" vertical="center"/>
    </xf>
    <xf numFmtId="182" fontId="11" fillId="0" borderId="33" xfId="12" applyNumberFormat="1" applyFont="1" applyBorder="1" applyAlignment="1" applyProtection="1">
      <alignment horizontal="center" vertical="center"/>
    </xf>
    <xf numFmtId="0" fontId="11" fillId="0" borderId="25" xfId="2" applyFont="1" applyBorder="1" applyAlignment="1" applyProtection="1">
      <alignment horizontal="left" vertical="center"/>
    </xf>
    <xf numFmtId="0" fontId="11" fillId="0" borderId="2" xfId="2" applyFont="1" applyBorder="1" applyAlignment="1" applyProtection="1">
      <alignment horizontal="left" vertical="center"/>
    </xf>
    <xf numFmtId="0" fontId="11" fillId="0" borderId="17" xfId="2" applyFont="1" applyBorder="1" applyAlignment="1" applyProtection="1">
      <alignment horizontal="left" vertical="center"/>
    </xf>
    <xf numFmtId="0" fontId="11" fillId="0" borderId="67" xfId="6" applyFont="1" applyBorder="1" applyAlignment="1" applyProtection="1">
      <alignment horizontal="left" vertical="center"/>
    </xf>
    <xf numFmtId="0" fontId="11" fillId="0" borderId="32" xfId="6" applyFont="1" applyBorder="1" applyAlignment="1" applyProtection="1">
      <alignment horizontal="left" vertical="center"/>
    </xf>
    <xf numFmtId="49" fontId="11" fillId="0" borderId="47" xfId="2" applyNumberFormat="1" applyFont="1" applyBorder="1" applyAlignment="1" applyProtection="1">
      <alignment horizontal="center" vertical="center"/>
    </xf>
    <xf numFmtId="0" fontId="11" fillId="0" borderId="52" xfId="2" applyFont="1" applyBorder="1" applyProtection="1">
      <alignment vertical="center"/>
    </xf>
    <xf numFmtId="0" fontId="11" fillId="0" borderId="54" xfId="2" applyFont="1" applyBorder="1" applyProtection="1">
      <alignment vertical="center"/>
    </xf>
    <xf numFmtId="0" fontId="11" fillId="0" borderId="54" xfId="2" applyFont="1" applyBorder="1" applyAlignment="1" applyProtection="1">
      <alignment horizontal="center" vertical="center"/>
    </xf>
    <xf numFmtId="0" fontId="11" fillId="0" borderId="10" xfId="6" applyFont="1" applyBorder="1" applyAlignment="1" applyProtection="1">
      <alignment horizontal="left" vertical="center"/>
    </xf>
    <xf numFmtId="0" fontId="11" fillId="0" borderId="7" xfId="6" applyFont="1" applyBorder="1" applyAlignment="1" applyProtection="1">
      <alignment horizontal="left" vertical="center"/>
    </xf>
    <xf numFmtId="49" fontId="11" fillId="0" borderId="7" xfId="2" applyNumberFormat="1" applyFont="1" applyBorder="1" applyAlignment="1" applyProtection="1">
      <alignment horizontal="center" vertical="center"/>
    </xf>
    <xf numFmtId="0" fontId="11" fillId="0" borderId="36" xfId="2" applyFont="1" applyBorder="1" applyProtection="1">
      <alignment vertical="center"/>
    </xf>
    <xf numFmtId="0" fontId="11" fillId="0" borderId="8" xfId="2" applyFont="1" applyBorder="1" applyProtection="1">
      <alignment vertical="center"/>
    </xf>
    <xf numFmtId="0" fontId="11" fillId="0" borderId="9" xfId="2" applyFont="1" applyBorder="1" applyProtection="1">
      <alignment vertical="center"/>
    </xf>
    <xf numFmtId="0" fontId="11" fillId="0" borderId="10" xfId="2" applyFont="1" applyBorder="1" applyProtection="1">
      <alignment vertical="center"/>
    </xf>
    <xf numFmtId="0" fontId="11" fillId="0" borderId="55" xfId="2" applyFont="1" applyBorder="1" applyAlignment="1" applyProtection="1">
      <alignment horizontal="center" vertical="center"/>
    </xf>
    <xf numFmtId="0" fontId="11" fillId="0" borderId="53" xfId="2" applyFont="1" applyBorder="1" applyProtection="1">
      <alignment vertical="center"/>
    </xf>
    <xf numFmtId="0" fontId="11" fillId="0" borderId="57" xfId="2" applyFont="1" applyBorder="1" applyProtection="1">
      <alignment vertical="center"/>
    </xf>
    <xf numFmtId="0" fontId="11" fillId="0" borderId="31" xfId="2" applyFont="1" applyBorder="1" applyProtection="1">
      <alignment vertical="center"/>
    </xf>
    <xf numFmtId="0" fontId="11" fillId="0" borderId="70" xfId="2" applyFont="1" applyBorder="1" applyProtection="1">
      <alignment vertical="center"/>
    </xf>
    <xf numFmtId="0" fontId="11" fillId="0" borderId="7" xfId="2" applyFont="1" applyBorder="1" applyAlignment="1" applyProtection="1">
      <alignment horizontal="center" vertical="center"/>
    </xf>
    <xf numFmtId="0" fontId="11" fillId="0" borderId="34" xfId="2" applyFont="1" applyBorder="1" applyProtection="1">
      <alignment vertical="center"/>
    </xf>
    <xf numFmtId="0" fontId="11" fillId="0" borderId="35" xfId="2" applyFont="1" applyBorder="1" applyProtection="1">
      <alignment vertical="center"/>
    </xf>
    <xf numFmtId="0" fontId="11" fillId="0" borderId="71" xfId="2" applyFont="1" applyBorder="1" applyProtection="1">
      <alignment vertical="center"/>
    </xf>
    <xf numFmtId="0" fontId="11" fillId="0" borderId="71" xfId="2" applyFont="1" applyBorder="1" applyAlignment="1" applyProtection="1">
      <alignment horizontal="center" vertical="center"/>
    </xf>
    <xf numFmtId="0" fontId="11" fillId="0" borderId="53" xfId="2" applyFont="1" applyBorder="1" applyAlignment="1" applyProtection="1">
      <alignment horizontal="center" vertical="center"/>
    </xf>
    <xf numFmtId="0" fontId="11" fillId="0" borderId="10" xfId="2" applyFont="1" applyBorder="1" applyAlignment="1" applyProtection="1">
      <alignment horizontal="center" vertical="center"/>
    </xf>
    <xf numFmtId="0" fontId="11" fillId="0" borderId="44" xfId="2" applyFont="1" applyBorder="1" applyProtection="1">
      <alignment vertical="center"/>
    </xf>
    <xf numFmtId="0" fontId="11" fillId="0" borderId="61" xfId="2" applyFont="1" applyBorder="1" applyProtection="1">
      <alignment vertical="center"/>
    </xf>
    <xf numFmtId="0" fontId="11" fillId="0" borderId="61" xfId="2" applyFont="1" applyBorder="1" applyAlignment="1" applyProtection="1">
      <alignment horizontal="center" vertical="center"/>
    </xf>
    <xf numFmtId="0" fontId="11" fillId="0" borderId="21" xfId="2" applyFont="1" applyBorder="1" applyProtection="1">
      <alignment vertical="center"/>
    </xf>
    <xf numFmtId="0" fontId="11" fillId="0" borderId="69" xfId="6" applyFont="1" applyBorder="1" applyAlignment="1" applyProtection="1">
      <alignment horizontal="left" vertical="center"/>
    </xf>
    <xf numFmtId="0" fontId="11" fillId="0" borderId="51" xfId="6" applyFont="1" applyBorder="1" applyAlignment="1" applyProtection="1">
      <alignment horizontal="left" vertical="center"/>
    </xf>
    <xf numFmtId="180" fontId="11" fillId="0" borderId="21" xfId="0" applyNumberFormat="1" applyFont="1" applyBorder="1" applyProtection="1">
      <alignment vertical="center"/>
    </xf>
    <xf numFmtId="0" fontId="17" fillId="0" borderId="21" xfId="2" applyFont="1" applyBorder="1" applyAlignment="1" applyProtection="1">
      <alignment vertical="top"/>
    </xf>
    <xf numFmtId="0" fontId="23" fillId="0" borderId="0" xfId="0" applyFont="1" applyProtection="1">
      <alignment vertical="center"/>
    </xf>
    <xf numFmtId="0" fontId="23" fillId="0" borderId="26" xfId="0" applyFont="1" applyBorder="1" applyProtection="1">
      <alignment vertical="center"/>
    </xf>
    <xf numFmtId="0" fontId="23" fillId="0" borderId="0" xfId="0" applyFont="1" applyAlignment="1" applyProtection="1">
      <alignment vertical="top"/>
    </xf>
    <xf numFmtId="0" fontId="18" fillId="0" borderId="0" xfId="2" applyFont="1" applyAlignment="1" applyProtection="1">
      <alignment vertical="top"/>
    </xf>
    <xf numFmtId="0" fontId="17" fillId="0" borderId="26" xfId="2" applyFont="1" applyBorder="1" applyAlignment="1" applyProtection="1">
      <alignment vertical="top"/>
    </xf>
    <xf numFmtId="0" fontId="17" fillId="0" borderId="0" xfId="2" applyFont="1" applyAlignment="1" applyProtection="1">
      <alignment horizontal="right" vertical="top"/>
    </xf>
    <xf numFmtId="0" fontId="17" fillId="0" borderId="18" xfId="0" applyFont="1" applyBorder="1" applyAlignment="1" applyProtection="1">
      <alignment horizontal="left" vertical="center" wrapText="1"/>
    </xf>
    <xf numFmtId="0" fontId="17" fillId="0" borderId="0" xfId="0" applyFont="1" applyAlignment="1" applyProtection="1">
      <alignment horizontal="left" vertical="center" wrapText="1"/>
    </xf>
    <xf numFmtId="0" fontId="11" fillId="0" borderId="0" xfId="2" applyFont="1" applyAlignment="1" applyProtection="1"/>
    <xf numFmtId="0" fontId="11" fillId="0" borderId="17" xfId="0" applyFont="1" applyBorder="1" applyAlignment="1" applyProtection="1">
      <alignment horizontal="left" vertical="center"/>
    </xf>
    <xf numFmtId="177" fontId="11" fillId="0" borderId="30" xfId="0" applyNumberFormat="1" applyFont="1" applyBorder="1" applyAlignment="1" applyProtection="1">
      <alignment horizontal="center" vertical="center"/>
    </xf>
    <xf numFmtId="0" fontId="11" fillId="0" borderId="30" xfId="2" applyFont="1" applyBorder="1" applyProtection="1">
      <alignment vertical="center"/>
    </xf>
    <xf numFmtId="0" fontId="11" fillId="0" borderId="30" xfId="0" applyFont="1" applyBorder="1" applyAlignment="1" applyProtection="1">
      <alignment horizontal="center" vertical="center"/>
    </xf>
    <xf numFmtId="0" fontId="11" fillId="0" borderId="1" xfId="2" applyFont="1" applyBorder="1" applyAlignment="1" applyProtection="1">
      <alignment horizontal="center" vertical="center" wrapText="1"/>
    </xf>
    <xf numFmtId="0" fontId="11" fillId="0" borderId="2" xfId="2" applyFont="1" applyBorder="1" applyAlignment="1" applyProtection="1">
      <alignment horizontal="center" vertical="center" wrapText="1"/>
    </xf>
    <xf numFmtId="0" fontId="11" fillId="0" borderId="24" xfId="2" applyFont="1" applyBorder="1" applyAlignment="1" applyProtection="1">
      <alignment horizontal="center" vertical="center"/>
    </xf>
    <xf numFmtId="0" fontId="11" fillId="0" borderId="0" xfId="2" applyFont="1" applyAlignment="1" applyProtection="1">
      <alignment horizontal="center" vertical="center"/>
    </xf>
    <xf numFmtId="0" fontId="11" fillId="4" borderId="0" xfId="2" applyFont="1" applyFill="1" applyProtection="1">
      <alignment vertical="center"/>
    </xf>
    <xf numFmtId="0" fontId="11" fillId="0" borderId="21" xfId="12" applyFont="1" applyBorder="1" applyAlignment="1" applyProtection="1">
      <alignment horizontal="center" vertical="center" wrapText="1"/>
    </xf>
    <xf numFmtId="0" fontId="11" fillId="0" borderId="3" xfId="12" applyFont="1" applyBorder="1" applyAlignment="1" applyProtection="1">
      <alignment horizontal="left" vertical="center"/>
    </xf>
    <xf numFmtId="0" fontId="11" fillId="0" borderId="4" xfId="12" applyFont="1" applyBorder="1" applyAlignment="1" applyProtection="1">
      <alignment horizontal="left" vertical="center"/>
    </xf>
    <xf numFmtId="0" fontId="11" fillId="0" borderId="5" xfId="12" applyFont="1" applyBorder="1" applyAlignment="1" applyProtection="1">
      <alignment horizontal="left" vertical="center"/>
    </xf>
    <xf numFmtId="49" fontId="11" fillId="0" borderId="32" xfId="2" applyNumberFormat="1" applyFont="1" applyBorder="1" applyAlignment="1" applyProtection="1">
      <alignment horizontal="center" vertical="center"/>
    </xf>
    <xf numFmtId="0" fontId="11" fillId="0" borderId="0" xfId="12" applyFont="1" applyAlignment="1" applyProtection="1">
      <alignment horizontal="center" vertical="center"/>
    </xf>
    <xf numFmtId="0" fontId="11" fillId="0" borderId="8" xfId="12" applyFont="1" applyBorder="1" applyAlignment="1" applyProtection="1">
      <alignment horizontal="left" vertical="center"/>
    </xf>
    <xf numFmtId="0" fontId="11" fillId="0" borderId="9" xfId="12" applyFont="1" applyBorder="1" applyAlignment="1" applyProtection="1">
      <alignment horizontal="left" vertical="center"/>
    </xf>
    <xf numFmtId="0" fontId="11" fillId="0" borderId="10" xfId="12" applyFont="1" applyBorder="1" applyAlignment="1" applyProtection="1">
      <alignment horizontal="left" vertical="center"/>
    </xf>
    <xf numFmtId="0" fontId="11" fillId="0" borderId="18" xfId="12" applyFont="1" applyBorder="1" applyAlignment="1" applyProtection="1">
      <alignment horizontal="center" vertical="center"/>
    </xf>
    <xf numFmtId="0" fontId="11" fillId="0" borderId="12" xfId="12" applyFont="1" applyBorder="1" applyAlignment="1" applyProtection="1">
      <alignment horizontal="left" vertical="center"/>
    </xf>
    <xf numFmtId="0" fontId="11" fillId="0" borderId="13" xfId="12" applyFont="1" applyBorder="1" applyAlignment="1" applyProtection="1">
      <alignment horizontal="left" vertical="center"/>
    </xf>
    <xf numFmtId="0" fontId="11" fillId="0" borderId="14" xfId="12" applyFont="1" applyBorder="1" applyAlignment="1" applyProtection="1">
      <alignment horizontal="left" vertical="center"/>
    </xf>
    <xf numFmtId="49" fontId="11" fillId="0" borderId="51" xfId="2" applyNumberFormat="1" applyFont="1" applyBorder="1" applyAlignment="1" applyProtection="1">
      <alignment horizontal="center" vertical="center"/>
    </xf>
    <xf numFmtId="0" fontId="11" fillId="0" borderId="54" xfId="12" applyFont="1" applyBorder="1" applyAlignment="1" applyProtection="1">
      <alignment horizontal="center" vertical="center" textRotation="255"/>
    </xf>
    <xf numFmtId="0" fontId="11" fillId="0" borderId="3" xfId="12" applyFont="1" applyBorder="1" applyProtection="1">
      <alignment vertical="center"/>
    </xf>
    <xf numFmtId="0" fontId="11" fillId="0" borderId="4" xfId="12" applyFont="1" applyBorder="1" applyProtection="1">
      <alignment vertical="center"/>
    </xf>
    <xf numFmtId="0" fontId="11" fillId="0" borderId="5" xfId="12" applyFont="1" applyBorder="1" applyProtection="1">
      <alignment vertical="center"/>
    </xf>
    <xf numFmtId="49" fontId="11" fillId="0" borderId="53" xfId="12" applyNumberFormat="1" applyFont="1" applyBorder="1" applyAlignment="1" applyProtection="1">
      <alignment horizontal="center" vertical="center" textRotation="255"/>
    </xf>
    <xf numFmtId="0" fontId="11" fillId="0" borderId="8" xfId="12" applyFont="1" applyBorder="1" applyProtection="1">
      <alignment vertical="center"/>
    </xf>
    <xf numFmtId="0" fontId="11" fillId="0" borderId="9" xfId="12" applyFont="1" applyBorder="1" applyProtection="1">
      <alignment vertical="center"/>
    </xf>
    <xf numFmtId="0" fontId="11" fillId="0" borderId="10" xfId="12" applyFont="1" applyBorder="1" applyProtection="1">
      <alignment vertical="center"/>
    </xf>
    <xf numFmtId="0" fontId="11" fillId="0" borderId="53" xfId="12" applyFont="1" applyBorder="1" applyAlignment="1" applyProtection="1">
      <alignment horizontal="center" vertical="center" textRotation="255"/>
    </xf>
    <xf numFmtId="49" fontId="11" fillId="0" borderId="55" xfId="2" applyNumberFormat="1" applyFont="1" applyBorder="1" applyAlignment="1" applyProtection="1">
      <alignment horizontal="center" vertical="center"/>
    </xf>
    <xf numFmtId="0" fontId="11" fillId="0" borderId="58" xfId="12" applyFont="1" applyBorder="1" applyAlignment="1" applyProtection="1">
      <alignment horizontal="center" vertical="center" textRotation="255"/>
    </xf>
    <xf numFmtId="0" fontId="11" fillId="0" borderId="56" xfId="12" applyFont="1" applyBorder="1" applyAlignment="1" applyProtection="1">
      <alignment horizontal="center" vertical="center" textRotation="255"/>
    </xf>
    <xf numFmtId="0" fontId="11" fillId="0" borderId="32" xfId="12" applyFont="1" applyBorder="1" applyAlignment="1" applyProtection="1">
      <alignment horizontal="center" vertical="center" textRotation="255"/>
    </xf>
    <xf numFmtId="49" fontId="11" fillId="3" borderId="8" xfId="12" applyNumberFormat="1" applyFont="1" applyFill="1" applyBorder="1" applyAlignment="1" applyProtection="1">
      <alignment horizontal="center" vertical="center"/>
    </xf>
    <xf numFmtId="0" fontId="11" fillId="0" borderId="61" xfId="12" applyFont="1" applyBorder="1" applyAlignment="1" applyProtection="1">
      <alignment horizontal="center" vertical="center" textRotation="255"/>
    </xf>
    <xf numFmtId="0" fontId="11" fillId="0" borderId="12" xfId="12" applyFont="1" applyBorder="1" applyProtection="1">
      <alignment vertical="center"/>
    </xf>
    <xf numFmtId="0" fontId="11" fillId="0" borderId="13" xfId="12" applyFont="1" applyBorder="1" applyProtection="1">
      <alignment vertical="center"/>
    </xf>
    <xf numFmtId="0" fontId="11" fillId="0" borderId="14" xfId="12" applyFont="1" applyBorder="1" applyProtection="1">
      <alignment vertical="center"/>
    </xf>
    <xf numFmtId="49" fontId="11" fillId="3" borderId="12" xfId="12" applyNumberFormat="1" applyFont="1" applyFill="1" applyBorder="1" applyAlignment="1" applyProtection="1">
      <alignment horizontal="center" vertical="center"/>
    </xf>
    <xf numFmtId="0" fontId="11" fillId="0" borderId="17" xfId="0" applyFont="1" applyBorder="1" applyProtection="1">
      <alignment vertical="center"/>
    </xf>
    <xf numFmtId="49" fontId="11" fillId="0" borderId="30" xfId="2" applyNumberFormat="1" applyFont="1" applyBorder="1" applyAlignment="1" applyProtection="1">
      <alignment horizontal="center" vertical="center"/>
    </xf>
    <xf numFmtId="0" fontId="11" fillId="0" borderId="52" xfId="0" applyFont="1" applyBorder="1" applyAlignment="1" applyProtection="1">
      <alignment horizontal="center" vertical="center" textRotation="255" wrapText="1"/>
    </xf>
    <xf numFmtId="0" fontId="11" fillId="0" borderId="32" xfId="2" applyFont="1" applyBorder="1" applyAlignment="1" applyProtection="1">
      <alignment horizontal="center" vertical="center" textRotation="255"/>
    </xf>
    <xf numFmtId="0" fontId="11" fillId="0" borderId="36" xfId="0" applyFont="1" applyBorder="1" applyAlignment="1" applyProtection="1">
      <alignment horizontal="center" vertical="center" textRotation="255" wrapText="1"/>
    </xf>
    <xf numFmtId="0" fontId="11" fillId="0" borderId="7" xfId="2" applyFont="1" applyBorder="1" applyAlignment="1" applyProtection="1">
      <alignment horizontal="center" vertical="center" textRotation="255"/>
    </xf>
    <xf numFmtId="49" fontId="11" fillId="0" borderId="8" xfId="2" applyNumberFormat="1" applyFont="1" applyBorder="1" applyAlignment="1" applyProtection="1">
      <alignment horizontal="center" vertical="center"/>
    </xf>
    <xf numFmtId="0" fontId="11" fillId="0" borderId="55" xfId="2" applyFont="1" applyBorder="1" applyAlignment="1" applyProtection="1">
      <alignment horizontal="center" vertical="center" textRotation="255"/>
    </xf>
    <xf numFmtId="0" fontId="11" fillId="0" borderId="44" xfId="0" applyFont="1" applyBorder="1" applyAlignment="1" applyProtection="1">
      <alignment horizontal="center" vertical="center" textRotation="255" wrapText="1"/>
    </xf>
    <xf numFmtId="0" fontId="11" fillId="0" borderId="59" xfId="12" applyFont="1" applyBorder="1" applyAlignment="1" applyProtection="1">
      <alignment vertical="center" wrapText="1"/>
    </xf>
    <xf numFmtId="0" fontId="11" fillId="0" borderId="18" xfId="12" applyFont="1" applyBorder="1" applyProtection="1">
      <alignment vertical="center"/>
    </xf>
    <xf numFmtId="0" fontId="11" fillId="0" borderId="61" xfId="12" applyFont="1" applyBorder="1" applyProtection="1">
      <alignment vertical="center"/>
    </xf>
    <xf numFmtId="49" fontId="11" fillId="0" borderId="12" xfId="2" applyNumberFormat="1" applyFont="1" applyBorder="1" applyAlignment="1" applyProtection="1">
      <alignment horizontal="center" vertical="center"/>
    </xf>
    <xf numFmtId="0" fontId="11" fillId="0" borderId="66" xfId="0" applyFont="1" applyBorder="1" applyAlignment="1" applyProtection="1">
      <alignment horizontal="left" vertical="center"/>
    </xf>
    <xf numFmtId="0" fontId="11" fillId="0" borderId="62" xfId="0" applyFont="1" applyBorder="1" applyAlignment="1" applyProtection="1">
      <alignment horizontal="left" vertical="center"/>
    </xf>
    <xf numFmtId="0" fontId="11" fillId="0" borderId="65" xfId="0" applyFont="1" applyBorder="1" applyAlignment="1" applyProtection="1">
      <alignment horizontal="left" vertical="center"/>
    </xf>
    <xf numFmtId="49" fontId="11" fillId="0" borderId="64" xfId="2" applyNumberFormat="1" applyFont="1" applyBorder="1" applyAlignment="1" applyProtection="1">
      <alignment horizontal="center" vertical="center"/>
    </xf>
    <xf numFmtId="0" fontId="11" fillId="0" borderId="18" xfId="0" applyFont="1" applyBorder="1" applyAlignment="1" applyProtection="1">
      <alignment vertical="center" textRotation="255"/>
    </xf>
    <xf numFmtId="0" fontId="11" fillId="3" borderId="60" xfId="0" applyFont="1" applyFill="1" applyBorder="1" applyAlignment="1" applyProtection="1">
      <alignment vertical="center" textRotation="255"/>
    </xf>
    <xf numFmtId="49" fontId="11" fillId="3" borderId="18" xfId="2" applyNumberFormat="1" applyFont="1" applyFill="1" applyBorder="1" applyAlignment="1" applyProtection="1">
      <alignment horizontal="center" vertical="center"/>
    </xf>
    <xf numFmtId="0" fontId="11" fillId="0" borderId="26" xfId="2" applyFont="1" applyBorder="1" applyAlignment="1" applyProtection="1">
      <alignment vertical="top"/>
    </xf>
    <xf numFmtId="0" fontId="6" fillId="0" borderId="0" xfId="0" applyFont="1" applyAlignment="1" applyProtection="1">
      <alignment vertical="top"/>
    </xf>
    <xf numFmtId="0" fontId="17" fillId="0" borderId="0" xfId="0" applyFont="1" applyAlignment="1" applyProtection="1">
      <alignment horizontal="left" vertical="top" wrapText="1"/>
    </xf>
    <xf numFmtId="0" fontId="6" fillId="0" borderId="26" xfId="0" applyFont="1" applyBorder="1" applyAlignment="1" applyProtection="1">
      <alignment vertical="top"/>
    </xf>
    <xf numFmtId="0" fontId="17" fillId="0" borderId="0" xfId="0" applyFont="1" applyAlignment="1" applyProtection="1">
      <alignment horizontal="left" vertical="top"/>
    </xf>
    <xf numFmtId="0" fontId="6" fillId="0" borderId="0" xfId="1" applyNumberFormat="1" applyFont="1" applyAlignment="1" applyProtection="1">
      <alignment horizontal="right" vertical="top"/>
    </xf>
    <xf numFmtId="0" fontId="11"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xf numFmtId="0" fontId="11" fillId="0" borderId="0" xfId="2" applyNumberFormat="1" applyFont="1" applyAlignment="1" applyProtection="1">
      <alignment vertical="center"/>
    </xf>
  </cellXfs>
  <cellStyles count="19">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通貨 2 2" xfId="18" xr:uid="{8E404D2B-21C3-4B23-98E3-6E4D84A3E515}"/>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361">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B337"/>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5.875" style="130" hidden="1" customWidth="1"/>
    <col min="2" max="3" width="1.625" style="130" customWidth="1"/>
    <col min="4" max="8" width="5.625" style="130" customWidth="1"/>
    <col min="9" max="9" width="1.625" style="130" customWidth="1"/>
    <col min="10" max="10" width="8.625" style="130" customWidth="1"/>
    <col min="11" max="11" width="5.5" style="130" customWidth="1"/>
    <col min="12" max="12" width="10.625" style="130" customWidth="1"/>
    <col min="13" max="13" width="7.125" style="130" customWidth="1"/>
    <col min="14" max="14" width="8.5" style="130" customWidth="1"/>
    <col min="15" max="15" width="12.125" style="130" customWidth="1"/>
    <col min="16" max="16" width="7.25" style="130" customWidth="1"/>
    <col min="17" max="17" width="12.125" style="130" customWidth="1"/>
    <col min="18" max="18" width="12.5" style="130" customWidth="1"/>
    <col min="19" max="19" width="13.375" style="130" customWidth="1"/>
    <col min="20" max="20" width="7.625" style="130" customWidth="1"/>
    <col min="21" max="22" width="1" style="130" customWidth="1"/>
    <col min="23" max="25" width="4.625" style="130" customWidth="1"/>
    <col min="26" max="26" width="2.625" style="130" customWidth="1"/>
    <col min="27" max="27" width="3.625" style="130" customWidth="1"/>
    <col min="28" max="28" width="11.875" style="130" hidden="1" customWidth="1"/>
    <col min="29" max="16384" width="9" style="130"/>
  </cols>
  <sheetData>
    <row r="1" spans="1:28" ht="30" customHeight="1" x14ac:dyDescent="0.15">
      <c r="A1" s="487" t="s">
        <v>279</v>
      </c>
      <c r="B1" s="125"/>
      <c r="C1" s="126" t="s">
        <v>131</v>
      </c>
      <c r="D1" s="127"/>
      <c r="E1" s="127"/>
      <c r="F1" s="127"/>
      <c r="G1" s="127"/>
      <c r="H1" s="127"/>
      <c r="I1" s="127"/>
      <c r="J1" s="127"/>
      <c r="K1" s="127"/>
      <c r="L1" s="127"/>
      <c r="M1" s="127"/>
      <c r="N1" s="127"/>
      <c r="O1" s="127"/>
      <c r="P1" s="127"/>
      <c r="Q1" s="127"/>
      <c r="R1" s="127"/>
      <c r="S1" s="127"/>
      <c r="T1" s="127"/>
      <c r="U1" s="127"/>
      <c r="V1" s="127"/>
      <c r="W1" s="486" t="s">
        <v>287</v>
      </c>
      <c r="X1" s="128"/>
      <c r="Y1" s="128"/>
      <c r="Z1" s="128"/>
      <c r="AA1" s="129"/>
      <c r="AB1" s="129"/>
    </row>
    <row r="2" spans="1:28" ht="15.75" hidden="1" customHeight="1" x14ac:dyDescent="0.15">
      <c r="A2" s="487" t="s">
        <v>280</v>
      </c>
      <c r="B2" s="125"/>
      <c r="C2" s="131"/>
      <c r="D2" s="131"/>
      <c r="AA2" s="129"/>
      <c r="AB2" s="129"/>
    </row>
    <row r="3" spans="1:28" ht="45" customHeight="1" x14ac:dyDescent="0.15">
      <c r="A3" s="488" t="s">
        <v>288</v>
      </c>
      <c r="B3" s="132"/>
      <c r="C3" s="133" t="s">
        <v>286</v>
      </c>
      <c r="D3" s="133"/>
      <c r="E3" s="133"/>
      <c r="F3" s="133"/>
      <c r="G3" s="133"/>
      <c r="H3" s="133"/>
      <c r="I3" s="133"/>
      <c r="J3" s="133"/>
      <c r="K3" s="133"/>
      <c r="L3" s="133"/>
      <c r="M3" s="133"/>
      <c r="N3" s="133"/>
      <c r="O3" s="133"/>
      <c r="P3" s="133"/>
      <c r="Q3" s="133"/>
      <c r="R3" s="133"/>
      <c r="S3" s="133"/>
      <c r="T3" s="133"/>
      <c r="U3" s="133"/>
      <c r="V3" s="133"/>
      <c r="W3" s="133"/>
      <c r="X3" s="133"/>
      <c r="Y3" s="133"/>
      <c r="Z3" s="133"/>
      <c r="AA3" s="129"/>
      <c r="AB3" s="129"/>
    </row>
    <row r="4" spans="1:28" ht="5.25" customHeight="1" x14ac:dyDescent="0.15">
      <c r="A4" s="132"/>
      <c r="B4" s="132"/>
      <c r="C4" s="134"/>
      <c r="D4" s="135"/>
      <c r="E4" s="135"/>
      <c r="F4" s="135"/>
      <c r="G4" s="135"/>
      <c r="H4" s="135"/>
      <c r="I4" s="135"/>
      <c r="J4" s="135"/>
      <c r="K4" s="135"/>
      <c r="L4" s="135"/>
      <c r="M4" s="135"/>
      <c r="N4" s="135"/>
      <c r="O4" s="135"/>
      <c r="P4" s="135"/>
      <c r="Q4" s="135"/>
      <c r="R4" s="135"/>
      <c r="S4" s="135"/>
      <c r="T4" s="135"/>
      <c r="U4" s="135"/>
      <c r="V4" s="135"/>
      <c r="W4" s="135"/>
      <c r="X4" s="135"/>
      <c r="Y4" s="135"/>
      <c r="Z4" s="136"/>
    </row>
    <row r="5" spans="1:28" ht="15" customHeight="1" x14ac:dyDescent="0.15">
      <c r="A5" s="132"/>
      <c r="B5" s="132"/>
      <c r="C5" s="137" t="s">
        <v>129</v>
      </c>
      <c r="D5" s="138"/>
      <c r="E5" s="138"/>
      <c r="F5" s="138"/>
      <c r="G5" s="138"/>
      <c r="H5" s="138"/>
      <c r="I5" s="138"/>
      <c r="J5" s="138"/>
      <c r="K5" s="138"/>
      <c r="L5" s="138"/>
      <c r="M5" s="138"/>
      <c r="N5" s="138"/>
      <c r="O5" s="138"/>
      <c r="P5" s="138"/>
      <c r="Q5" s="138"/>
      <c r="R5" s="138"/>
      <c r="S5" s="138"/>
      <c r="T5" s="138"/>
      <c r="U5" s="138"/>
      <c r="V5" s="138"/>
      <c r="W5" s="138"/>
      <c r="X5" s="138"/>
      <c r="Y5" s="138"/>
      <c r="Z5" s="139"/>
    </row>
    <row r="6" spans="1:28" ht="15" customHeight="1" x14ac:dyDescent="0.15">
      <c r="A6" s="132"/>
      <c r="B6" s="132"/>
      <c r="C6" s="137" t="s">
        <v>2</v>
      </c>
      <c r="D6" s="138"/>
      <c r="E6" s="138"/>
      <c r="F6" s="138"/>
      <c r="G6" s="138"/>
      <c r="H6" s="138"/>
      <c r="I6" s="138"/>
      <c r="J6" s="138"/>
      <c r="K6" s="138"/>
      <c r="L6" s="138"/>
      <c r="M6" s="138"/>
      <c r="N6" s="138"/>
      <c r="O6" s="138"/>
      <c r="P6" s="138"/>
      <c r="Q6" s="138"/>
      <c r="R6" s="138"/>
      <c r="S6" s="138"/>
      <c r="T6" s="138"/>
      <c r="U6" s="138"/>
      <c r="V6" s="138"/>
      <c r="W6" s="138"/>
      <c r="X6" s="138"/>
      <c r="Y6" s="138"/>
      <c r="Z6" s="139"/>
    </row>
    <row r="7" spans="1:28" ht="15" customHeight="1" x14ac:dyDescent="0.15">
      <c r="A7" s="132"/>
      <c r="B7" s="132"/>
      <c r="C7" s="137" t="s">
        <v>3</v>
      </c>
      <c r="D7" s="138"/>
      <c r="E7" s="138"/>
      <c r="F7" s="138"/>
      <c r="G7" s="138"/>
      <c r="H7" s="138"/>
      <c r="I7" s="138"/>
      <c r="J7" s="138"/>
      <c r="K7" s="138"/>
      <c r="L7" s="138"/>
      <c r="M7" s="138"/>
      <c r="N7" s="138"/>
      <c r="O7" s="138"/>
      <c r="P7" s="138"/>
      <c r="Q7" s="138"/>
      <c r="R7" s="138"/>
      <c r="S7" s="138"/>
      <c r="T7" s="138"/>
      <c r="U7" s="138"/>
      <c r="V7" s="138"/>
      <c r="W7" s="138"/>
      <c r="X7" s="138"/>
      <c r="Y7" s="138"/>
      <c r="Z7" s="139"/>
    </row>
    <row r="8" spans="1:28" ht="13.5" hidden="1" x14ac:dyDescent="0.15">
      <c r="A8" s="132"/>
      <c r="B8" s="132"/>
      <c r="C8" s="137"/>
      <c r="D8" s="138"/>
      <c r="E8" s="138"/>
      <c r="F8" s="138"/>
      <c r="G8" s="138"/>
      <c r="H8" s="138"/>
      <c r="I8" s="138"/>
      <c r="J8" s="138"/>
      <c r="K8" s="138"/>
      <c r="L8" s="138"/>
      <c r="M8" s="138"/>
      <c r="N8" s="138"/>
      <c r="O8" s="138"/>
      <c r="P8" s="138"/>
      <c r="Q8" s="138"/>
      <c r="R8" s="138"/>
      <c r="S8" s="138"/>
      <c r="T8" s="138"/>
      <c r="U8" s="138"/>
      <c r="V8" s="138"/>
      <c r="W8" s="138"/>
      <c r="X8" s="138"/>
      <c r="Y8" s="138"/>
      <c r="Z8" s="139"/>
    </row>
    <row r="9" spans="1:28" ht="5.25" customHeight="1" x14ac:dyDescent="0.15">
      <c r="A9" s="132"/>
      <c r="B9" s="132"/>
      <c r="C9" s="140"/>
      <c r="D9" s="141"/>
      <c r="E9" s="141"/>
      <c r="F9" s="141"/>
      <c r="G9" s="141"/>
      <c r="H9" s="141"/>
      <c r="I9" s="141"/>
      <c r="J9" s="141"/>
      <c r="K9" s="141"/>
      <c r="L9" s="141"/>
      <c r="M9" s="141"/>
      <c r="N9" s="141"/>
      <c r="O9" s="141"/>
      <c r="P9" s="141"/>
      <c r="Q9" s="141"/>
      <c r="R9" s="141"/>
      <c r="S9" s="141"/>
      <c r="T9" s="141"/>
      <c r="U9" s="141"/>
      <c r="V9" s="141"/>
      <c r="W9" s="141"/>
      <c r="X9" s="141"/>
      <c r="Y9" s="141"/>
      <c r="Z9" s="142"/>
    </row>
    <row r="10" spans="1:28" ht="30" customHeight="1" x14ac:dyDescent="0.15">
      <c r="A10" s="132"/>
      <c r="B10" s="132"/>
    </row>
    <row r="11" spans="1:28" ht="15.75" hidden="1" customHeight="1" x14ac:dyDescent="0.15">
      <c r="A11" s="132"/>
      <c r="B11" s="132"/>
    </row>
    <row r="12" spans="1:28" ht="15.75" hidden="1" customHeight="1" x14ac:dyDescent="0.15">
      <c r="A12" s="132"/>
      <c r="B12" s="132"/>
    </row>
    <row r="13" spans="1:28" ht="20.100000000000001" customHeight="1" x14ac:dyDescent="0.15">
      <c r="A13" s="132"/>
      <c r="B13" s="132"/>
      <c r="C13" s="143" t="s">
        <v>92</v>
      </c>
      <c r="D13" s="144"/>
      <c r="E13" s="144"/>
      <c r="F13" s="144"/>
      <c r="G13" s="144"/>
      <c r="H13" s="145"/>
    </row>
    <row r="14" spans="1:28" ht="15" customHeight="1" x14ac:dyDescent="0.15">
      <c r="A14" s="132"/>
      <c r="B14" s="132"/>
      <c r="C14" s="146"/>
      <c r="D14" s="147"/>
      <c r="E14" s="147"/>
      <c r="F14" s="147"/>
      <c r="G14" s="147"/>
      <c r="H14" s="147"/>
      <c r="I14" s="148"/>
      <c r="J14" s="148"/>
      <c r="K14" s="148"/>
      <c r="L14" s="148"/>
      <c r="M14" s="148"/>
      <c r="N14" s="148"/>
      <c r="O14" s="148"/>
      <c r="P14" s="148"/>
      <c r="Q14" s="148"/>
      <c r="R14" s="148"/>
      <c r="S14" s="148"/>
      <c r="T14" s="148"/>
      <c r="U14" s="148"/>
      <c r="V14" s="148"/>
      <c r="W14" s="148"/>
      <c r="X14" s="148"/>
      <c r="Y14" s="148"/>
      <c r="Z14" s="149"/>
    </row>
    <row r="15" spans="1:28" ht="15.75" hidden="1" customHeight="1" x14ac:dyDescent="0.15">
      <c r="A15" s="132"/>
      <c r="B15" s="132"/>
      <c r="C15" s="150"/>
      <c r="D15" s="151"/>
      <c r="E15" s="152"/>
      <c r="F15" s="152"/>
      <c r="G15" s="152"/>
      <c r="H15" s="152"/>
      <c r="I15" s="153"/>
      <c r="J15" s="154"/>
      <c r="K15" s="154"/>
      <c r="L15" s="154"/>
      <c r="M15" s="154"/>
      <c r="N15" s="154"/>
      <c r="O15" s="154"/>
      <c r="P15" s="154"/>
      <c r="Q15" s="154"/>
      <c r="R15" s="154"/>
      <c r="S15" s="154"/>
      <c r="T15" s="154"/>
      <c r="U15" s="154"/>
      <c r="V15" s="154"/>
      <c r="W15" s="154"/>
      <c r="X15" s="154"/>
      <c r="Y15" s="154"/>
      <c r="Z15" s="155"/>
    </row>
    <row r="16" spans="1:28" ht="15.75" hidden="1" customHeight="1" x14ac:dyDescent="0.15">
      <c r="A16" s="132"/>
      <c r="B16" s="132"/>
      <c r="C16" s="150"/>
      <c r="D16" s="151"/>
      <c r="E16" s="156"/>
      <c r="F16" s="156"/>
      <c r="G16" s="156"/>
      <c r="H16" s="156"/>
      <c r="I16" s="153"/>
      <c r="J16" s="157"/>
      <c r="K16" s="157"/>
      <c r="L16" s="157"/>
      <c r="M16" s="157"/>
      <c r="N16" s="157"/>
      <c r="O16" s="157"/>
      <c r="P16" s="157"/>
      <c r="Q16" s="157"/>
      <c r="R16" s="157"/>
      <c r="S16" s="157"/>
      <c r="T16" s="157"/>
      <c r="U16" s="157"/>
      <c r="V16" s="157"/>
      <c r="W16" s="157"/>
      <c r="X16" s="157"/>
      <c r="Y16" s="157"/>
      <c r="Z16" s="155"/>
    </row>
    <row r="17" spans="1:26" ht="15.75" hidden="1" customHeight="1" x14ac:dyDescent="0.15">
      <c r="A17" s="132"/>
      <c r="B17" s="132"/>
      <c r="C17" s="150"/>
      <c r="D17" s="151"/>
      <c r="E17" s="156"/>
      <c r="F17" s="156"/>
      <c r="G17" s="156"/>
      <c r="H17" s="156"/>
      <c r="I17" s="153"/>
      <c r="J17" s="157"/>
      <c r="K17" s="157"/>
      <c r="L17" s="157"/>
      <c r="M17" s="157"/>
      <c r="N17" s="157"/>
      <c r="O17" s="157"/>
      <c r="P17" s="157"/>
      <c r="Q17" s="157"/>
      <c r="R17" s="157"/>
      <c r="S17" s="157"/>
      <c r="T17" s="157"/>
      <c r="U17" s="157"/>
      <c r="V17" s="157"/>
      <c r="W17" s="157"/>
      <c r="X17" s="157"/>
      <c r="Y17" s="157"/>
      <c r="Z17" s="155"/>
    </row>
    <row r="18" spans="1:26" ht="15.75" hidden="1" customHeight="1" x14ac:dyDescent="0.15">
      <c r="A18" s="132"/>
      <c r="B18" s="132"/>
      <c r="C18" s="150"/>
      <c r="D18" s="151"/>
      <c r="E18" s="156"/>
      <c r="F18" s="156"/>
      <c r="G18" s="156"/>
      <c r="H18" s="156"/>
      <c r="I18" s="153"/>
      <c r="J18" s="157"/>
      <c r="K18" s="157"/>
      <c r="L18" s="157"/>
      <c r="M18" s="157"/>
      <c r="N18" s="157"/>
      <c r="O18" s="157"/>
      <c r="P18" s="157"/>
      <c r="Q18" s="157"/>
      <c r="R18" s="157"/>
      <c r="S18" s="157"/>
      <c r="T18" s="157"/>
      <c r="U18" s="157"/>
      <c r="V18" s="157"/>
      <c r="W18" s="157"/>
      <c r="X18" s="157"/>
      <c r="Y18" s="157"/>
      <c r="Z18" s="155"/>
    </row>
    <row r="19" spans="1:26" ht="15.75" hidden="1" customHeight="1" x14ac:dyDescent="0.15">
      <c r="A19" s="132"/>
      <c r="B19" s="132"/>
      <c r="C19" s="150"/>
      <c r="D19" s="151"/>
      <c r="E19" s="156"/>
      <c r="F19" s="156"/>
      <c r="G19" s="156"/>
      <c r="H19" s="156"/>
      <c r="I19" s="153"/>
      <c r="J19" s="157"/>
      <c r="K19" s="157"/>
      <c r="L19" s="157"/>
      <c r="M19" s="157"/>
      <c r="N19" s="157"/>
      <c r="O19" s="157"/>
      <c r="P19" s="157"/>
      <c r="Q19" s="157"/>
      <c r="R19" s="157"/>
      <c r="S19" s="157"/>
      <c r="T19" s="157"/>
      <c r="U19" s="157"/>
      <c r="V19" s="157"/>
      <c r="W19" s="157"/>
      <c r="X19" s="157"/>
      <c r="Y19" s="157"/>
      <c r="Z19" s="155"/>
    </row>
    <row r="20" spans="1:26" ht="20.100000000000001" customHeight="1" x14ac:dyDescent="0.15">
      <c r="A20" s="132">
        <f>IFERROR(IF(TRIM($I20)="",1001,0),3)</f>
        <v>1001</v>
      </c>
      <c r="B20" s="132"/>
      <c r="C20" s="150"/>
      <c r="D20" s="151">
        <v>1</v>
      </c>
      <c r="E20" s="130" t="s">
        <v>63</v>
      </c>
      <c r="I20" s="73"/>
      <c r="J20" s="74"/>
      <c r="K20" s="74"/>
      <c r="L20" s="74"/>
      <c r="M20" s="74"/>
      <c r="N20" s="156"/>
      <c r="O20" s="156"/>
      <c r="P20" s="156"/>
      <c r="Q20" s="156"/>
      <c r="R20" s="156"/>
      <c r="S20" s="156"/>
      <c r="T20" s="156"/>
      <c r="U20" s="156"/>
      <c r="V20" s="156"/>
      <c r="W20" s="156"/>
      <c r="X20" s="156"/>
      <c r="Y20" s="156"/>
      <c r="Z20" s="155"/>
    </row>
    <row r="21" spans="1:26" ht="20.100000000000001" customHeight="1" x14ac:dyDescent="0.15">
      <c r="A21" s="132"/>
      <c r="B21" s="132"/>
      <c r="C21" s="150"/>
      <c r="D21" s="151"/>
      <c r="E21" s="156"/>
      <c r="F21" s="156"/>
      <c r="G21" s="156"/>
      <c r="H21" s="156"/>
      <c r="I21" s="153"/>
      <c r="J21" s="158" t="s">
        <v>125</v>
      </c>
      <c r="K21" s="157"/>
      <c r="L21" s="157"/>
      <c r="M21" s="157"/>
      <c r="N21" s="157"/>
      <c r="O21" s="157"/>
      <c r="P21" s="157"/>
      <c r="Q21" s="157"/>
      <c r="R21" s="157"/>
      <c r="S21" s="157"/>
      <c r="T21" s="157"/>
      <c r="U21" s="157"/>
      <c r="V21" s="157"/>
      <c r="W21" s="157"/>
      <c r="X21" s="157"/>
      <c r="Y21" s="157"/>
      <c r="Z21" s="155"/>
    </row>
    <row r="22" spans="1:26" ht="20.100000000000001" customHeight="1" x14ac:dyDescent="0.15">
      <c r="A22" s="132">
        <f>IFERROR(IF(AND(TRIM($I22)&lt;&gt;"", OR(ISERROR(FIND("@"&amp;LEFT($I22,3)&amp;"@", 都道府県3))=FALSE, ISERROR(FIND("@"&amp;LEFT($I22,4)&amp;"@",都道府県4))=FALSE))=FALSE,1001,0),3)</f>
        <v>1001</v>
      </c>
      <c r="B22" s="132"/>
      <c r="C22" s="150"/>
      <c r="D22" s="151">
        <v>2</v>
      </c>
      <c r="E22" s="130" t="s">
        <v>64</v>
      </c>
      <c r="I22" s="75"/>
      <c r="J22" s="75"/>
      <c r="K22" s="75"/>
      <c r="L22" s="75"/>
      <c r="M22" s="75"/>
      <c r="N22" s="75"/>
      <c r="O22" s="75"/>
      <c r="P22" s="75"/>
      <c r="Q22" s="76"/>
      <c r="R22" s="75"/>
      <c r="S22" s="75"/>
      <c r="T22" s="75"/>
      <c r="U22" s="75"/>
      <c r="V22" s="75"/>
      <c r="W22" s="75"/>
      <c r="X22" s="75"/>
      <c r="Y22" s="75"/>
      <c r="Z22" s="155"/>
    </row>
    <row r="23" spans="1:26" ht="20.100000000000001" customHeight="1" x14ac:dyDescent="0.15">
      <c r="A23" s="132"/>
      <c r="B23" s="132"/>
      <c r="C23" s="150"/>
      <c r="D23" s="151"/>
      <c r="E23" s="156"/>
      <c r="F23" s="156"/>
      <c r="G23" s="156"/>
      <c r="H23" s="156"/>
      <c r="I23" s="153"/>
      <c r="J23" s="158" t="s">
        <v>65</v>
      </c>
      <c r="K23" s="157"/>
      <c r="L23" s="157"/>
      <c r="M23" s="157"/>
      <c r="N23" s="157"/>
      <c r="O23" s="157"/>
      <c r="P23" s="157"/>
      <c r="Q23" s="157"/>
      <c r="R23" s="157"/>
      <c r="S23" s="157"/>
      <c r="T23" s="157"/>
      <c r="U23" s="157"/>
      <c r="V23" s="157"/>
      <c r="W23" s="157"/>
      <c r="X23" s="157"/>
      <c r="Y23" s="157"/>
      <c r="Z23" s="155"/>
    </row>
    <row r="24" spans="1:26" ht="20.100000000000001" customHeight="1" x14ac:dyDescent="0.15">
      <c r="A24" s="132">
        <f>IFERROR(IF(TRIM($I24)="",1001,0),3)</f>
        <v>1001</v>
      </c>
      <c r="B24" s="132"/>
      <c r="C24" s="150"/>
      <c r="D24" s="151">
        <v>3</v>
      </c>
      <c r="E24" s="130" t="s">
        <v>93</v>
      </c>
      <c r="I24" s="24"/>
      <c r="J24" s="24"/>
      <c r="K24" s="24"/>
      <c r="L24" s="24"/>
      <c r="M24" s="24"/>
      <c r="N24" s="24"/>
      <c r="O24" s="24"/>
      <c r="P24" s="24"/>
      <c r="Q24" s="77"/>
      <c r="R24" s="24"/>
      <c r="S24" s="24"/>
      <c r="T24" s="24"/>
      <c r="U24" s="24"/>
      <c r="V24" s="24"/>
      <c r="W24" s="24"/>
      <c r="X24" s="24"/>
      <c r="Y24" s="24"/>
      <c r="Z24" s="155"/>
    </row>
    <row r="25" spans="1:26" ht="20.100000000000001" customHeight="1" x14ac:dyDescent="0.15">
      <c r="A25" s="132"/>
      <c r="B25" s="132"/>
      <c r="C25" s="159"/>
      <c r="D25" s="156"/>
      <c r="E25" s="156"/>
      <c r="F25" s="156"/>
      <c r="G25" s="156"/>
      <c r="H25" s="156"/>
      <c r="I25" s="153"/>
      <c r="J25" s="158" t="s">
        <v>281</v>
      </c>
      <c r="K25" s="157"/>
      <c r="L25" s="157"/>
      <c r="M25" s="157"/>
      <c r="N25" s="157"/>
      <c r="O25" s="157"/>
      <c r="P25" s="157"/>
      <c r="Q25" s="157"/>
      <c r="R25" s="157"/>
      <c r="S25" s="157"/>
      <c r="T25" s="157"/>
      <c r="U25" s="157"/>
      <c r="V25" s="157"/>
      <c r="W25" s="157"/>
      <c r="X25" s="157"/>
      <c r="Y25" s="157"/>
      <c r="Z25" s="155"/>
    </row>
    <row r="26" spans="1:26" ht="20.100000000000001" customHeight="1" x14ac:dyDescent="0.15">
      <c r="A26" s="132">
        <f>IFERROR(IF(TRIM($I26)="",1001,0),3)</f>
        <v>1001</v>
      </c>
      <c r="B26" s="132"/>
      <c r="C26" s="150"/>
      <c r="D26" s="151">
        <v>4</v>
      </c>
      <c r="E26" s="130" t="s">
        <v>66</v>
      </c>
      <c r="I26" s="24"/>
      <c r="J26" s="24"/>
      <c r="K26" s="24"/>
      <c r="L26" s="24"/>
      <c r="M26" s="24"/>
      <c r="N26" s="24"/>
      <c r="O26" s="24"/>
      <c r="P26" s="24"/>
      <c r="Q26" s="77"/>
      <c r="R26" s="24"/>
      <c r="S26" s="24"/>
      <c r="T26" s="24"/>
      <c r="U26" s="24"/>
      <c r="V26" s="24"/>
      <c r="W26" s="24"/>
      <c r="X26" s="24"/>
      <c r="Y26" s="24"/>
      <c r="Z26" s="155"/>
    </row>
    <row r="27" spans="1:26" ht="20.100000000000001" customHeight="1" x14ac:dyDescent="0.15">
      <c r="A27" s="132"/>
      <c r="B27" s="132"/>
      <c r="C27" s="159"/>
      <c r="D27" s="156"/>
      <c r="E27" s="156"/>
      <c r="F27" s="156"/>
      <c r="G27" s="156"/>
      <c r="H27" s="156"/>
      <c r="I27" s="153"/>
      <c r="J27" s="158" t="s">
        <v>116</v>
      </c>
      <c r="K27" s="157"/>
      <c r="L27" s="157"/>
      <c r="M27" s="157"/>
      <c r="N27" s="157"/>
      <c r="O27" s="157"/>
      <c r="P27" s="157"/>
      <c r="Q27" s="160"/>
      <c r="R27" s="157"/>
      <c r="S27" s="157"/>
      <c r="T27" s="157"/>
      <c r="U27" s="157"/>
      <c r="V27" s="157"/>
      <c r="W27" s="157"/>
      <c r="X27" s="157"/>
      <c r="Y27" s="157"/>
      <c r="Z27" s="161"/>
    </row>
    <row r="28" spans="1:26" ht="20.100000000000001" customHeight="1" x14ac:dyDescent="0.15">
      <c r="A28" s="132">
        <f>IFERROR(IF(TRIM($I28)="",1001,0),3)</f>
        <v>1001</v>
      </c>
      <c r="B28" s="132"/>
      <c r="C28" s="150"/>
      <c r="D28" s="151">
        <v>5</v>
      </c>
      <c r="E28" s="130" t="s">
        <v>67</v>
      </c>
      <c r="I28" s="24"/>
      <c r="J28" s="24"/>
      <c r="K28" s="24"/>
      <c r="L28" s="24"/>
      <c r="M28" s="24"/>
      <c r="N28" s="24"/>
      <c r="O28" s="24"/>
      <c r="P28" s="24"/>
      <c r="Q28" s="24"/>
      <c r="R28" s="24"/>
      <c r="S28" s="24"/>
      <c r="T28" s="24"/>
      <c r="U28" s="24"/>
      <c r="V28" s="24"/>
      <c r="W28" s="24"/>
      <c r="X28" s="24"/>
      <c r="Y28" s="24"/>
      <c r="Z28" s="155"/>
    </row>
    <row r="29" spans="1:26" ht="20.100000000000001" customHeight="1" x14ac:dyDescent="0.15">
      <c r="A29" s="132"/>
      <c r="B29" s="132"/>
      <c r="C29" s="159"/>
      <c r="D29" s="156"/>
      <c r="E29" s="156"/>
      <c r="F29" s="156"/>
      <c r="G29" s="156"/>
      <c r="H29" s="156"/>
      <c r="I29" s="153"/>
      <c r="J29" s="158" t="s">
        <v>100</v>
      </c>
      <c r="K29" s="157"/>
      <c r="L29" s="157"/>
      <c r="M29" s="157"/>
      <c r="N29" s="157"/>
      <c r="O29" s="157"/>
      <c r="P29" s="157"/>
      <c r="Q29" s="157"/>
      <c r="R29" s="157"/>
      <c r="S29" s="157"/>
      <c r="T29" s="157"/>
      <c r="U29" s="157"/>
      <c r="V29" s="157"/>
      <c r="W29" s="157"/>
      <c r="X29" s="157"/>
      <c r="Y29" s="157"/>
      <c r="Z29" s="161"/>
    </row>
    <row r="30" spans="1:26" ht="20.100000000000001" customHeight="1" x14ac:dyDescent="0.15">
      <c r="A30" s="132">
        <f>IFERROR(IF(OR(TRIM($I30)="", NOT(OR(IFERROR(SEARCH(" ",$I30),0)&gt;0, IFERROR(SEARCH("　",$I30),0)&gt;0))),1001,0),3)</f>
        <v>1001</v>
      </c>
      <c r="B30" s="132"/>
      <c r="C30" s="150"/>
      <c r="D30" s="151">
        <v>6</v>
      </c>
      <c r="E30" s="130" t="s">
        <v>94</v>
      </c>
      <c r="I30" s="24"/>
      <c r="J30" s="24"/>
      <c r="K30" s="24"/>
      <c r="L30" s="24"/>
      <c r="M30" s="24"/>
      <c r="N30" s="24"/>
      <c r="O30" s="24"/>
      <c r="P30" s="24"/>
      <c r="Q30" s="24"/>
      <c r="R30" s="24"/>
      <c r="S30" s="24"/>
      <c r="T30" s="24"/>
      <c r="U30" s="24"/>
      <c r="V30" s="24"/>
      <c r="W30" s="24"/>
      <c r="X30" s="24"/>
      <c r="Y30" s="24"/>
      <c r="Z30" s="155"/>
    </row>
    <row r="31" spans="1:26" ht="20.100000000000001" customHeight="1" x14ac:dyDescent="0.15">
      <c r="A31" s="132"/>
      <c r="B31" s="132"/>
      <c r="C31" s="159"/>
      <c r="D31" s="156"/>
      <c r="E31" s="156"/>
      <c r="F31" s="156"/>
      <c r="G31" s="156"/>
      <c r="H31" s="156"/>
      <c r="I31" s="162"/>
      <c r="J31" s="158" t="s">
        <v>68</v>
      </c>
      <c r="K31" s="158"/>
      <c r="L31" s="158"/>
      <c r="M31" s="158"/>
      <c r="N31" s="158"/>
      <c r="O31" s="158"/>
      <c r="P31" s="158"/>
      <c r="Q31" s="158"/>
      <c r="R31" s="158"/>
      <c r="S31" s="158"/>
      <c r="T31" s="158"/>
      <c r="U31" s="158"/>
      <c r="V31" s="158"/>
      <c r="W31" s="158"/>
      <c r="X31" s="158"/>
      <c r="Y31" s="158"/>
      <c r="Z31" s="161"/>
    </row>
    <row r="32" spans="1:26" ht="20.100000000000001" customHeight="1" x14ac:dyDescent="0.15">
      <c r="A32" s="132">
        <f>IFERROR(IF(OR(TRIM($I32)="", NOT(OR(IFERROR(SEARCH(" ",$I32),0)&gt;0, IFERROR(SEARCH("　",$I32),0)&gt;0))),1001,0),3)</f>
        <v>1001</v>
      </c>
      <c r="B32" s="132"/>
      <c r="C32" s="150"/>
      <c r="D32" s="151">
        <v>7</v>
      </c>
      <c r="E32" s="130" t="s">
        <v>69</v>
      </c>
      <c r="I32" s="24"/>
      <c r="J32" s="24"/>
      <c r="K32" s="24"/>
      <c r="L32" s="24"/>
      <c r="M32" s="24"/>
      <c r="N32" s="24"/>
      <c r="O32" s="24"/>
      <c r="P32" s="24"/>
      <c r="Q32" s="24"/>
      <c r="R32" s="24"/>
      <c r="S32" s="24"/>
      <c r="T32" s="24"/>
      <c r="U32" s="24"/>
      <c r="V32" s="24"/>
      <c r="W32" s="24"/>
      <c r="X32" s="24"/>
      <c r="Y32" s="24"/>
      <c r="Z32" s="155"/>
    </row>
    <row r="33" spans="1:28" ht="20.100000000000001" customHeight="1" x14ac:dyDescent="0.15">
      <c r="A33" s="132"/>
      <c r="B33" s="132"/>
      <c r="C33" s="159"/>
      <c r="D33" s="156"/>
      <c r="E33" s="156"/>
      <c r="F33" s="156"/>
      <c r="G33" s="156"/>
      <c r="H33" s="156"/>
      <c r="I33" s="162"/>
      <c r="J33" s="158" t="s">
        <v>70</v>
      </c>
      <c r="K33" s="158"/>
      <c r="L33" s="158"/>
      <c r="M33" s="158"/>
      <c r="N33" s="158"/>
      <c r="O33" s="158"/>
      <c r="P33" s="158"/>
      <c r="Q33" s="158"/>
      <c r="R33" s="158"/>
      <c r="S33" s="158"/>
      <c r="T33" s="158"/>
      <c r="U33" s="158"/>
      <c r="V33" s="158"/>
      <c r="W33" s="158"/>
      <c r="X33" s="158"/>
      <c r="Y33" s="158"/>
      <c r="Z33" s="155"/>
    </row>
    <row r="34" spans="1:28" ht="20.100000000000001" customHeight="1" x14ac:dyDescent="0.15">
      <c r="A34" s="132">
        <f>IFERROR(IF(NOT(AND(TRIM($I34)&lt;&gt;"",ISNUMBER(VALUE(SUBSTITUTE($I34,"-",""))), IFERROR(SEARCH("-",$I34),0)&gt;0)),1001,0),3)</f>
        <v>1001</v>
      </c>
      <c r="B34" s="132"/>
      <c r="C34" s="150"/>
      <c r="D34" s="151">
        <v>8</v>
      </c>
      <c r="E34" s="130" t="s">
        <v>71</v>
      </c>
      <c r="I34" s="24"/>
      <c r="J34" s="24"/>
      <c r="K34" s="24"/>
      <c r="L34" s="24"/>
      <c r="M34" s="24"/>
      <c r="O34" s="163" t="s">
        <v>72</v>
      </c>
      <c r="P34" s="1"/>
      <c r="Q34" s="130" t="s">
        <v>73</v>
      </c>
      <c r="Y34" s="157"/>
      <c r="Z34" s="155"/>
    </row>
    <row r="35" spans="1:28" ht="20.100000000000001" customHeight="1" x14ac:dyDescent="0.15">
      <c r="A35" s="132"/>
      <c r="B35" s="132"/>
      <c r="C35" s="159"/>
      <c r="D35" s="156"/>
      <c r="E35" s="156"/>
      <c r="F35" s="156"/>
      <c r="G35" s="156"/>
      <c r="H35" s="156"/>
      <c r="I35" s="153"/>
      <c r="J35" s="158" t="s">
        <v>282</v>
      </c>
      <c r="K35" s="157"/>
      <c r="L35" s="157"/>
      <c r="M35" s="157"/>
      <c r="N35" s="157"/>
      <c r="O35" s="157"/>
      <c r="P35" s="157"/>
      <c r="Q35" s="157"/>
      <c r="R35" s="157"/>
      <c r="S35" s="157"/>
      <c r="T35" s="157"/>
      <c r="U35" s="157"/>
      <c r="V35" s="157"/>
      <c r="W35" s="157"/>
      <c r="X35" s="157"/>
      <c r="Y35" s="157"/>
      <c r="Z35" s="155"/>
    </row>
    <row r="36" spans="1:28" ht="20.100000000000001" customHeight="1" x14ac:dyDescent="0.15">
      <c r="A36" s="132">
        <f>IFERROR(IF(NOT(AND(TRIM($I36)&lt;&gt;"",ISNUMBER(VALUE(SUBSTITUTE($I36,"-",""))), IFERROR(SEARCH("-",$I36),0)&gt;0)),1001,0),3)</f>
        <v>1001</v>
      </c>
      <c r="B36" s="132"/>
      <c r="C36" s="150"/>
      <c r="D36" s="151">
        <v>9</v>
      </c>
      <c r="E36" s="130" t="s">
        <v>75</v>
      </c>
      <c r="I36" s="24"/>
      <c r="J36" s="24"/>
      <c r="K36" s="24"/>
      <c r="L36" s="24"/>
      <c r="M36" s="24"/>
      <c r="N36" s="157"/>
      <c r="O36" s="157"/>
      <c r="P36" s="157"/>
      <c r="Q36" s="157"/>
      <c r="R36" s="157"/>
      <c r="S36" s="157"/>
      <c r="T36" s="157"/>
      <c r="U36" s="157"/>
      <c r="V36" s="157"/>
      <c r="W36" s="157"/>
      <c r="X36" s="157"/>
      <c r="Y36" s="157"/>
      <c r="Z36" s="155"/>
    </row>
    <row r="37" spans="1:28" ht="20.100000000000001" customHeight="1" x14ac:dyDescent="0.15">
      <c r="A37" s="132"/>
      <c r="B37" s="132"/>
      <c r="C37" s="159"/>
      <c r="D37" s="156"/>
      <c r="E37" s="156"/>
      <c r="F37" s="156"/>
      <c r="G37" s="156"/>
      <c r="H37" s="156"/>
      <c r="I37" s="153"/>
      <c r="J37" s="158" t="s">
        <v>283</v>
      </c>
      <c r="K37" s="157"/>
      <c r="L37" s="157"/>
      <c r="M37" s="157"/>
      <c r="N37" s="157"/>
      <c r="O37" s="157"/>
      <c r="P37" s="157"/>
      <c r="Q37" s="157"/>
      <c r="R37" s="157"/>
      <c r="S37" s="157"/>
      <c r="T37" s="157"/>
      <c r="U37" s="157"/>
      <c r="V37" s="157"/>
      <c r="W37" s="157"/>
      <c r="X37" s="157"/>
      <c r="Y37" s="157"/>
      <c r="Z37" s="155"/>
    </row>
    <row r="38" spans="1:28" ht="20.100000000000001" customHeight="1" x14ac:dyDescent="0.15">
      <c r="A38" s="132">
        <f>IFERROR(IF(NOT(IFERROR(SEARCH("@",$I38),0)&gt;0),1001,0),3)</f>
        <v>1001</v>
      </c>
      <c r="B38" s="132"/>
      <c r="C38" s="159"/>
      <c r="D38" s="151">
        <v>10</v>
      </c>
      <c r="E38" s="130" t="s">
        <v>76</v>
      </c>
      <c r="I38" s="24"/>
      <c r="J38" s="24"/>
      <c r="K38" s="24"/>
      <c r="L38" s="24"/>
      <c r="M38" s="24"/>
      <c r="N38" s="24"/>
      <c r="O38" s="24"/>
      <c r="P38" s="24"/>
      <c r="Q38" s="78"/>
      <c r="R38" s="24"/>
      <c r="S38" s="24"/>
      <c r="T38" s="24"/>
      <c r="U38" s="24"/>
      <c r="V38" s="24"/>
      <c r="W38" s="24"/>
      <c r="X38" s="24"/>
      <c r="Y38" s="24"/>
      <c r="Z38" s="155"/>
    </row>
    <row r="39" spans="1:28" ht="20.100000000000001" customHeight="1" x14ac:dyDescent="0.15">
      <c r="A39" s="132"/>
      <c r="B39" s="132"/>
      <c r="C39" s="159"/>
      <c r="D39" s="151"/>
      <c r="I39" s="153"/>
      <c r="J39" s="164" t="s">
        <v>123</v>
      </c>
      <c r="K39" s="165"/>
      <c r="L39" s="158"/>
      <c r="M39" s="158"/>
      <c r="N39" s="158"/>
      <c r="O39" s="158"/>
      <c r="P39" s="158"/>
      <c r="Q39" s="166"/>
      <c r="R39" s="158"/>
      <c r="S39" s="158"/>
      <c r="T39" s="158"/>
      <c r="U39" s="158"/>
      <c r="V39" s="158"/>
      <c r="W39" s="158"/>
      <c r="X39" s="158"/>
      <c r="Y39" s="158"/>
      <c r="Z39" s="156"/>
      <c r="AA39" s="167"/>
    </row>
    <row r="40" spans="1:28" ht="20.100000000000001" customHeight="1" x14ac:dyDescent="0.15">
      <c r="A40" s="132">
        <f>IFERROR(IF(AND($I40&lt;&gt;"一致する", $I40&lt;&gt;"一致しない"),1001,0),3)</f>
        <v>0</v>
      </c>
      <c r="B40" s="132"/>
      <c r="C40" s="150"/>
      <c r="D40" s="151">
        <v>11</v>
      </c>
      <c r="E40" s="130" t="s">
        <v>77</v>
      </c>
      <c r="I40" s="24" t="s">
        <v>78</v>
      </c>
      <c r="J40" s="24"/>
      <c r="K40" s="24"/>
      <c r="L40" s="24"/>
      <c r="M40" s="24"/>
      <c r="N40" s="156"/>
      <c r="O40" s="156"/>
      <c r="P40" s="156"/>
      <c r="Q40" s="156"/>
      <c r="R40" s="156"/>
      <c r="S40" s="156"/>
      <c r="T40" s="156"/>
      <c r="U40" s="156"/>
      <c r="V40" s="156"/>
      <c r="W40" s="156"/>
      <c r="X40" s="156"/>
      <c r="Y40" s="156"/>
      <c r="Z40" s="155"/>
      <c r="AA40" s="156"/>
      <c r="AB40" s="156"/>
    </row>
    <row r="41" spans="1:28" ht="20.100000000000001" customHeight="1" x14ac:dyDescent="0.15">
      <c r="A41" s="132"/>
      <c r="B41" s="132"/>
      <c r="C41" s="159"/>
      <c r="D41" s="156"/>
      <c r="E41" s="156"/>
      <c r="F41" s="156"/>
      <c r="G41" s="156"/>
      <c r="H41" s="156"/>
      <c r="I41" s="162"/>
      <c r="J41" s="168" t="s">
        <v>109</v>
      </c>
      <c r="K41" s="158"/>
      <c r="L41" s="158"/>
      <c r="M41" s="158"/>
      <c r="N41" s="158"/>
      <c r="O41" s="158"/>
      <c r="P41" s="158"/>
      <c r="Q41" s="158"/>
      <c r="R41" s="158"/>
      <c r="S41" s="158"/>
      <c r="T41" s="158"/>
      <c r="U41" s="158"/>
      <c r="V41" s="158"/>
      <c r="W41" s="158"/>
      <c r="X41" s="158"/>
      <c r="Y41" s="158"/>
      <c r="Z41" s="169"/>
      <c r="AA41" s="156"/>
      <c r="AB41" s="156"/>
    </row>
    <row r="42" spans="1:28" ht="20.100000000000001" customHeight="1" x14ac:dyDescent="0.15">
      <c r="A42" s="132"/>
      <c r="B42" s="132"/>
      <c r="C42" s="170"/>
      <c r="D42" s="171"/>
      <c r="E42" s="171"/>
      <c r="F42" s="171"/>
      <c r="G42" s="171"/>
      <c r="H42" s="171"/>
      <c r="I42" s="172"/>
      <c r="J42" s="172"/>
      <c r="K42" s="173"/>
      <c r="L42" s="172"/>
      <c r="M42" s="172"/>
      <c r="N42" s="172"/>
      <c r="O42" s="172"/>
      <c r="P42" s="172"/>
      <c r="Q42" s="172"/>
      <c r="R42" s="172"/>
      <c r="S42" s="172"/>
      <c r="T42" s="172"/>
      <c r="U42" s="172"/>
      <c r="V42" s="172"/>
      <c r="W42" s="172"/>
      <c r="X42" s="172"/>
      <c r="Y42" s="172"/>
      <c r="Z42" s="174"/>
    </row>
    <row r="43" spans="1:28" ht="15" customHeight="1" x14ac:dyDescent="0.15">
      <c r="A43" s="132"/>
      <c r="B43" s="132"/>
      <c r="C43" s="156"/>
      <c r="D43" s="156"/>
      <c r="E43" s="156"/>
      <c r="F43" s="156"/>
      <c r="G43" s="156"/>
      <c r="H43" s="156"/>
      <c r="I43" s="175"/>
      <c r="J43" s="176"/>
      <c r="K43" s="176"/>
      <c r="L43" s="176"/>
      <c r="M43" s="176"/>
      <c r="N43" s="176"/>
      <c r="O43" s="176"/>
      <c r="P43" s="176"/>
      <c r="Q43" s="176"/>
      <c r="R43" s="176"/>
      <c r="S43" s="176"/>
      <c r="T43" s="176"/>
      <c r="U43" s="176"/>
      <c r="V43" s="176"/>
      <c r="W43" s="176"/>
      <c r="X43" s="176"/>
      <c r="Y43" s="176"/>
      <c r="Z43" s="156"/>
    </row>
    <row r="44" spans="1:28" ht="15.75" hidden="1" customHeight="1" x14ac:dyDescent="0.15">
      <c r="A44" s="132"/>
      <c r="B44" s="132"/>
      <c r="C44" s="156"/>
      <c r="D44" s="156"/>
      <c r="E44" s="156"/>
      <c r="F44" s="156"/>
      <c r="G44" s="156"/>
      <c r="H44" s="156"/>
      <c r="I44" s="176"/>
      <c r="J44" s="156"/>
      <c r="K44" s="156"/>
      <c r="L44" s="156"/>
      <c r="M44" s="156"/>
      <c r="N44" s="156"/>
      <c r="O44" s="156"/>
      <c r="P44" s="156"/>
      <c r="Q44" s="156"/>
      <c r="R44" s="156"/>
      <c r="S44" s="156"/>
      <c r="T44" s="156"/>
      <c r="U44" s="156"/>
      <c r="V44" s="156"/>
      <c r="W44" s="156"/>
      <c r="X44" s="156"/>
      <c r="Y44" s="156"/>
      <c r="Z44" s="156"/>
    </row>
    <row r="45" spans="1:28" ht="15.75" hidden="1" customHeight="1" x14ac:dyDescent="0.15">
      <c r="A45" s="132"/>
      <c r="B45" s="132"/>
      <c r="C45" s="156"/>
      <c r="D45" s="156"/>
      <c r="E45" s="156"/>
      <c r="F45" s="156"/>
      <c r="G45" s="156"/>
      <c r="H45" s="156"/>
      <c r="I45" s="176"/>
      <c r="J45" s="156"/>
      <c r="K45" s="156"/>
      <c r="L45" s="156"/>
      <c r="M45" s="156"/>
      <c r="N45" s="156"/>
      <c r="O45" s="156"/>
      <c r="P45" s="156"/>
      <c r="Q45" s="156"/>
      <c r="R45" s="156"/>
      <c r="S45" s="156"/>
      <c r="T45" s="156"/>
      <c r="U45" s="156"/>
      <c r="V45" s="156"/>
      <c r="W45" s="156"/>
      <c r="X45" s="156"/>
      <c r="Y45" s="156"/>
      <c r="Z45" s="156"/>
    </row>
    <row r="46" spans="1:28" ht="15.75" hidden="1" customHeight="1" x14ac:dyDescent="0.15">
      <c r="A46" s="132"/>
      <c r="B46" s="132"/>
      <c r="C46" s="156"/>
      <c r="D46" s="156"/>
      <c r="E46" s="156"/>
      <c r="F46" s="156"/>
      <c r="G46" s="156"/>
      <c r="H46" s="156"/>
      <c r="I46" s="176"/>
      <c r="J46" s="156"/>
      <c r="K46" s="156"/>
      <c r="L46" s="156"/>
      <c r="M46" s="156"/>
      <c r="N46" s="156"/>
      <c r="O46" s="156"/>
      <c r="P46" s="156"/>
      <c r="Q46" s="156"/>
      <c r="R46" s="156"/>
      <c r="S46" s="156"/>
      <c r="T46" s="156"/>
      <c r="U46" s="156"/>
      <c r="V46" s="156"/>
      <c r="W46" s="156"/>
      <c r="X46" s="156"/>
      <c r="Y46" s="156"/>
      <c r="Z46" s="156"/>
    </row>
    <row r="47" spans="1:28" ht="15.75" hidden="1" customHeight="1" x14ac:dyDescent="0.15">
      <c r="A47" s="132"/>
      <c r="B47" s="132"/>
      <c r="C47" s="156"/>
      <c r="D47" s="156"/>
      <c r="E47" s="156"/>
      <c r="F47" s="156"/>
      <c r="G47" s="156"/>
      <c r="H47" s="156"/>
      <c r="I47" s="176"/>
      <c r="J47" s="156"/>
      <c r="K47" s="156"/>
      <c r="L47" s="156"/>
      <c r="M47" s="156"/>
      <c r="N47" s="156"/>
      <c r="O47" s="156"/>
      <c r="P47" s="156"/>
      <c r="Q47" s="156"/>
      <c r="R47" s="156"/>
      <c r="S47" s="156"/>
      <c r="T47" s="156"/>
      <c r="U47" s="156"/>
      <c r="V47" s="156"/>
      <c r="W47" s="156"/>
      <c r="X47" s="156"/>
      <c r="Y47" s="156"/>
      <c r="Z47" s="156"/>
    </row>
    <row r="48" spans="1:28" ht="15.75" hidden="1" customHeight="1" x14ac:dyDescent="0.15">
      <c r="A48" s="132"/>
      <c r="B48" s="132"/>
      <c r="C48" s="156"/>
      <c r="D48" s="156"/>
      <c r="E48" s="156"/>
      <c r="F48" s="156"/>
      <c r="G48" s="156"/>
      <c r="H48" s="156"/>
      <c r="I48" s="176"/>
      <c r="J48" s="156"/>
      <c r="K48" s="156"/>
      <c r="L48" s="156"/>
      <c r="M48" s="156"/>
      <c r="N48" s="156"/>
      <c r="O48" s="156"/>
      <c r="P48" s="156"/>
      <c r="Q48" s="156"/>
      <c r="R48" s="156"/>
      <c r="S48" s="156"/>
      <c r="T48" s="156"/>
      <c r="U48" s="156"/>
      <c r="V48" s="156"/>
      <c r="W48" s="156"/>
      <c r="X48" s="156"/>
      <c r="Y48" s="156"/>
      <c r="Z48" s="156"/>
    </row>
    <row r="49" spans="1:26" ht="15.75" hidden="1" customHeight="1" x14ac:dyDescent="0.15">
      <c r="A49" s="132"/>
      <c r="B49" s="132"/>
      <c r="C49" s="156"/>
      <c r="D49" s="156"/>
      <c r="E49" s="156"/>
      <c r="F49" s="156"/>
      <c r="G49" s="156"/>
      <c r="H49" s="156"/>
      <c r="I49" s="176"/>
      <c r="J49" s="156"/>
      <c r="K49" s="156"/>
      <c r="L49" s="156"/>
      <c r="M49" s="156"/>
      <c r="N49" s="156"/>
      <c r="O49" s="156"/>
      <c r="P49" s="156"/>
      <c r="Q49" s="156"/>
      <c r="R49" s="156"/>
      <c r="S49" s="156"/>
      <c r="T49" s="156"/>
      <c r="U49" s="156"/>
      <c r="V49" s="156"/>
      <c r="W49" s="156"/>
      <c r="X49" s="156"/>
      <c r="Y49" s="156"/>
      <c r="Z49" s="156"/>
    </row>
    <row r="50" spans="1:26" ht="15.75" hidden="1" customHeight="1" x14ac:dyDescent="0.15">
      <c r="A50" s="132"/>
      <c r="B50" s="132"/>
      <c r="C50" s="156"/>
      <c r="D50" s="156"/>
      <c r="E50" s="156"/>
      <c r="F50" s="156"/>
      <c r="G50" s="156"/>
      <c r="H50" s="156"/>
      <c r="I50" s="176"/>
      <c r="J50" s="156"/>
      <c r="K50" s="156"/>
      <c r="L50" s="156"/>
      <c r="M50" s="156"/>
      <c r="N50" s="156"/>
      <c r="O50" s="156"/>
      <c r="P50" s="156"/>
      <c r="Q50" s="156"/>
      <c r="R50" s="156"/>
      <c r="S50" s="156"/>
      <c r="T50" s="156"/>
      <c r="U50" s="156"/>
      <c r="V50" s="156"/>
      <c r="W50" s="156"/>
      <c r="X50" s="156"/>
      <c r="Y50" s="156"/>
      <c r="Z50" s="156"/>
    </row>
    <row r="51" spans="1:26" ht="15.75" hidden="1" customHeight="1" x14ac:dyDescent="0.15">
      <c r="A51" s="132"/>
      <c r="B51" s="132"/>
      <c r="C51" s="156"/>
      <c r="D51" s="156"/>
      <c r="E51" s="156"/>
      <c r="F51" s="156"/>
      <c r="G51" s="156"/>
      <c r="H51" s="156"/>
      <c r="I51" s="176"/>
      <c r="J51" s="156"/>
      <c r="K51" s="156"/>
      <c r="L51" s="156"/>
      <c r="M51" s="156"/>
      <c r="N51" s="156"/>
      <c r="O51" s="156"/>
      <c r="P51" s="156"/>
      <c r="Q51" s="156"/>
      <c r="R51" s="156"/>
      <c r="S51" s="156"/>
      <c r="T51" s="156"/>
      <c r="U51" s="156"/>
      <c r="V51" s="156"/>
      <c r="W51" s="156"/>
      <c r="X51" s="156"/>
      <c r="Y51" s="156"/>
      <c r="Z51" s="156"/>
    </row>
    <row r="52" spans="1:26" ht="15.75" hidden="1" customHeight="1" x14ac:dyDescent="0.15">
      <c r="A52" s="132"/>
      <c r="B52" s="132"/>
      <c r="C52" s="156"/>
      <c r="D52" s="156"/>
      <c r="E52" s="156"/>
      <c r="F52" s="156"/>
      <c r="G52" s="156"/>
      <c r="H52" s="156"/>
      <c r="I52" s="176"/>
      <c r="J52" s="156"/>
      <c r="K52" s="156"/>
      <c r="L52" s="156"/>
      <c r="M52" s="156"/>
      <c r="N52" s="156"/>
      <c r="O52" s="156"/>
      <c r="P52" s="156"/>
      <c r="Q52" s="156"/>
      <c r="R52" s="156"/>
      <c r="S52" s="156"/>
      <c r="T52" s="156"/>
      <c r="U52" s="156"/>
      <c r="V52" s="156"/>
      <c r="W52" s="156"/>
      <c r="X52" s="156"/>
      <c r="Y52" s="156"/>
      <c r="Z52" s="156"/>
    </row>
    <row r="53" spans="1:26" ht="15.75" hidden="1" customHeight="1" x14ac:dyDescent="0.15">
      <c r="A53" s="132"/>
      <c r="B53" s="132"/>
      <c r="C53" s="156"/>
      <c r="D53" s="156"/>
      <c r="E53" s="156"/>
      <c r="F53" s="156"/>
      <c r="G53" s="156"/>
      <c r="H53" s="156"/>
      <c r="I53" s="176"/>
      <c r="J53" s="156"/>
      <c r="K53" s="156"/>
      <c r="L53" s="156"/>
      <c r="M53" s="156"/>
      <c r="N53" s="156"/>
      <c r="O53" s="156"/>
      <c r="P53" s="156"/>
      <c r="Q53" s="156"/>
      <c r="R53" s="156"/>
      <c r="S53" s="156"/>
      <c r="T53" s="156"/>
      <c r="U53" s="156"/>
      <c r="V53" s="156"/>
      <c r="W53" s="156"/>
      <c r="X53" s="156"/>
      <c r="Y53" s="156"/>
      <c r="Z53" s="156"/>
    </row>
    <row r="54" spans="1:26" ht="15.75" hidden="1" customHeight="1" x14ac:dyDescent="0.15">
      <c r="A54" s="132"/>
      <c r="B54" s="132"/>
      <c r="C54" s="156"/>
      <c r="D54" s="156"/>
      <c r="E54" s="156"/>
      <c r="F54" s="156"/>
      <c r="G54" s="156"/>
      <c r="H54" s="156"/>
      <c r="I54" s="176"/>
      <c r="J54" s="156"/>
      <c r="K54" s="156"/>
      <c r="L54" s="156"/>
      <c r="M54" s="156"/>
      <c r="N54" s="156"/>
      <c r="O54" s="156"/>
      <c r="P54" s="156"/>
      <c r="Q54" s="156"/>
      <c r="R54" s="156"/>
      <c r="S54" s="156"/>
      <c r="T54" s="156"/>
      <c r="U54" s="156"/>
      <c r="V54" s="156"/>
      <c r="W54" s="156"/>
      <c r="X54" s="156"/>
      <c r="Y54" s="156"/>
      <c r="Z54" s="156"/>
    </row>
    <row r="55" spans="1:26" ht="15.75" hidden="1" customHeight="1" x14ac:dyDescent="0.15">
      <c r="A55" s="132"/>
      <c r="B55" s="132"/>
      <c r="C55" s="156"/>
      <c r="D55" s="156"/>
      <c r="E55" s="156"/>
      <c r="F55" s="156"/>
      <c r="G55" s="156"/>
      <c r="H55" s="156"/>
      <c r="I55" s="176"/>
      <c r="J55" s="156"/>
      <c r="K55" s="156"/>
      <c r="L55" s="156"/>
      <c r="M55" s="156"/>
      <c r="N55" s="156"/>
      <c r="O55" s="156"/>
      <c r="P55" s="156"/>
      <c r="Q55" s="156"/>
      <c r="R55" s="156"/>
      <c r="S55" s="156"/>
      <c r="T55" s="156"/>
      <c r="U55" s="156"/>
      <c r="V55" s="156"/>
      <c r="W55" s="156"/>
      <c r="X55" s="156"/>
      <c r="Y55" s="156"/>
      <c r="Z55" s="156"/>
    </row>
    <row r="56" spans="1:26" ht="15.75" hidden="1" customHeight="1" x14ac:dyDescent="0.15">
      <c r="A56" s="132"/>
      <c r="B56" s="132"/>
      <c r="C56" s="156"/>
      <c r="D56" s="156"/>
      <c r="E56" s="156"/>
      <c r="F56" s="156"/>
      <c r="G56" s="156"/>
      <c r="H56" s="156"/>
      <c r="I56" s="176"/>
      <c r="J56" s="156"/>
      <c r="K56" s="156"/>
      <c r="L56" s="156"/>
      <c r="M56" s="156"/>
      <c r="N56" s="156"/>
      <c r="O56" s="156"/>
      <c r="P56" s="156"/>
      <c r="Q56" s="156"/>
      <c r="R56" s="156"/>
      <c r="S56" s="156"/>
      <c r="T56" s="156"/>
      <c r="U56" s="156"/>
      <c r="V56" s="156"/>
      <c r="W56" s="156"/>
      <c r="X56" s="156"/>
      <c r="Y56" s="156"/>
      <c r="Z56" s="156"/>
    </row>
    <row r="57" spans="1:26" ht="15.75" hidden="1" customHeight="1" x14ac:dyDescent="0.15">
      <c r="A57" s="132"/>
      <c r="B57" s="132"/>
      <c r="C57" s="156"/>
      <c r="D57" s="156"/>
      <c r="E57" s="156"/>
      <c r="F57" s="156"/>
      <c r="G57" s="156"/>
      <c r="H57" s="156"/>
      <c r="I57" s="176"/>
      <c r="J57" s="156"/>
      <c r="K57" s="156"/>
      <c r="L57" s="156"/>
      <c r="M57" s="156"/>
      <c r="N57" s="156"/>
      <c r="O57" s="156"/>
      <c r="P57" s="156"/>
      <c r="Q57" s="156"/>
      <c r="R57" s="156"/>
      <c r="S57" s="156"/>
      <c r="T57" s="156"/>
      <c r="U57" s="156"/>
      <c r="V57" s="156"/>
      <c r="W57" s="156"/>
      <c r="X57" s="156"/>
      <c r="Y57" s="156"/>
      <c r="Z57" s="156"/>
    </row>
    <row r="58" spans="1:26" ht="15.75" hidden="1" customHeight="1" x14ac:dyDescent="0.15">
      <c r="A58" s="132"/>
      <c r="B58" s="132"/>
      <c r="C58" s="156"/>
      <c r="D58" s="156"/>
      <c r="E58" s="156"/>
      <c r="F58" s="156"/>
      <c r="G58" s="156"/>
      <c r="H58" s="156"/>
      <c r="I58" s="176"/>
      <c r="J58" s="156"/>
      <c r="K58" s="156"/>
      <c r="L58" s="156"/>
      <c r="M58" s="156"/>
      <c r="N58" s="156"/>
      <c r="O58" s="156"/>
      <c r="P58" s="156"/>
      <c r="Q58" s="156"/>
      <c r="R58" s="156"/>
      <c r="S58" s="156"/>
      <c r="T58" s="156"/>
      <c r="U58" s="156"/>
      <c r="V58" s="156"/>
      <c r="W58" s="156"/>
      <c r="X58" s="156"/>
      <c r="Y58" s="156"/>
      <c r="Z58" s="156"/>
    </row>
    <row r="59" spans="1:26" ht="15" customHeight="1" x14ac:dyDescent="0.15">
      <c r="A59" s="132"/>
      <c r="B59" s="132"/>
      <c r="C59" s="156"/>
      <c r="D59" s="156"/>
      <c r="E59" s="156"/>
      <c r="F59" s="156"/>
      <c r="G59" s="156"/>
      <c r="H59" s="156"/>
      <c r="I59" s="176"/>
      <c r="J59" s="156"/>
      <c r="K59" s="156"/>
      <c r="L59" s="156"/>
      <c r="M59" s="156"/>
      <c r="N59" s="156"/>
      <c r="O59" s="156"/>
      <c r="P59" s="156"/>
      <c r="Q59" s="156"/>
      <c r="R59" s="156"/>
      <c r="S59" s="156"/>
      <c r="T59" s="156"/>
      <c r="U59" s="156"/>
      <c r="V59" s="156"/>
      <c r="W59" s="156"/>
      <c r="X59" s="156"/>
      <c r="Y59" s="156"/>
      <c r="Z59" s="156"/>
    </row>
    <row r="60" spans="1:26" ht="20.100000000000001" customHeight="1" x14ac:dyDescent="0.15">
      <c r="A60" s="132"/>
      <c r="B60" s="132"/>
      <c r="C60" s="143" t="s">
        <v>79</v>
      </c>
      <c r="D60" s="144"/>
      <c r="E60" s="144"/>
      <c r="F60" s="144"/>
      <c r="G60" s="144"/>
      <c r="H60" s="145"/>
      <c r="I60" s="177"/>
    </row>
    <row r="61" spans="1:26" ht="15" customHeight="1" x14ac:dyDescent="0.15">
      <c r="A61" s="132"/>
      <c r="B61" s="132"/>
      <c r="C61" s="146"/>
      <c r="D61" s="147"/>
      <c r="E61" s="147"/>
      <c r="F61" s="147"/>
      <c r="G61" s="147"/>
      <c r="H61" s="147"/>
      <c r="I61" s="148"/>
      <c r="J61" s="148"/>
      <c r="K61" s="148"/>
      <c r="L61" s="148"/>
      <c r="M61" s="148"/>
      <c r="N61" s="148"/>
      <c r="O61" s="148"/>
      <c r="P61" s="148"/>
      <c r="Q61" s="148"/>
      <c r="R61" s="148"/>
      <c r="S61" s="148"/>
      <c r="T61" s="148"/>
      <c r="U61" s="148"/>
      <c r="V61" s="148"/>
      <c r="W61" s="148"/>
      <c r="X61" s="148"/>
      <c r="Y61" s="148"/>
      <c r="Z61" s="149"/>
    </row>
    <row r="62" spans="1:26" ht="20.100000000000001" customHeight="1" x14ac:dyDescent="0.15">
      <c r="A62" s="132"/>
      <c r="B62" s="132"/>
      <c r="C62" s="146"/>
      <c r="D62" s="178" t="s">
        <v>80</v>
      </c>
      <c r="E62" s="178"/>
      <c r="F62" s="178"/>
      <c r="G62" s="178"/>
      <c r="H62" s="178"/>
      <c r="I62" s="178"/>
      <c r="J62" s="178"/>
      <c r="K62" s="178"/>
      <c r="L62" s="178"/>
      <c r="M62" s="178"/>
      <c r="N62" s="178"/>
      <c r="O62" s="178"/>
      <c r="P62" s="178"/>
      <c r="Q62" s="178"/>
      <c r="R62" s="178"/>
      <c r="S62" s="178"/>
      <c r="T62" s="178"/>
      <c r="U62" s="178"/>
      <c r="V62" s="178"/>
      <c r="W62" s="178"/>
      <c r="X62" s="178"/>
      <c r="Y62" s="178"/>
      <c r="Z62" s="155"/>
    </row>
    <row r="63" spans="1:26" ht="20.100000000000001" customHeight="1" x14ac:dyDescent="0.15">
      <c r="A63" s="132">
        <f>IFERROR(IF(AND($I63&lt;&gt;"しない", $I63&lt;&gt;"する"),1001,0),3)</f>
        <v>1001</v>
      </c>
      <c r="B63" s="132"/>
      <c r="C63" s="150"/>
      <c r="D63" s="151">
        <v>1</v>
      </c>
      <c r="E63" s="156" t="s">
        <v>81</v>
      </c>
      <c r="F63" s="156"/>
      <c r="G63" s="156"/>
      <c r="H63" s="156"/>
      <c r="I63" s="24"/>
      <c r="J63" s="24"/>
      <c r="K63" s="24"/>
      <c r="L63" s="24"/>
      <c r="M63" s="24"/>
      <c r="N63" s="156"/>
      <c r="O63" s="156"/>
      <c r="P63" s="156"/>
      <c r="Q63" s="156"/>
      <c r="R63" s="156"/>
      <c r="S63" s="156"/>
      <c r="T63" s="156"/>
      <c r="U63" s="156"/>
      <c r="V63" s="156"/>
      <c r="W63" s="156"/>
      <c r="X63" s="156"/>
      <c r="Y63" s="156"/>
      <c r="Z63" s="155"/>
    </row>
    <row r="64" spans="1:26" ht="20.100000000000001" customHeight="1" x14ac:dyDescent="0.15">
      <c r="A64" s="132"/>
      <c r="B64" s="132"/>
      <c r="C64" s="150"/>
      <c r="D64" s="156"/>
      <c r="E64" s="156"/>
      <c r="F64" s="156"/>
      <c r="G64" s="156"/>
      <c r="H64" s="156"/>
      <c r="I64" s="162"/>
      <c r="J64" s="158" t="s">
        <v>28</v>
      </c>
      <c r="K64" s="157"/>
      <c r="L64" s="157"/>
      <c r="M64" s="157"/>
      <c r="N64" s="157"/>
      <c r="O64" s="157"/>
      <c r="P64" s="157"/>
      <c r="Q64" s="157"/>
      <c r="R64" s="157"/>
      <c r="S64" s="157"/>
      <c r="T64" s="157"/>
      <c r="U64" s="157"/>
      <c r="V64" s="157"/>
      <c r="W64" s="157"/>
      <c r="X64" s="157"/>
      <c r="Y64" s="157"/>
      <c r="Z64" s="155"/>
    </row>
    <row r="65" spans="1:26" ht="20.100000000000001" hidden="1" customHeight="1" x14ac:dyDescent="0.15">
      <c r="A65" s="132"/>
      <c r="B65" s="132"/>
      <c r="C65" s="150"/>
      <c r="D65" s="156"/>
      <c r="E65" s="156"/>
      <c r="F65" s="156"/>
      <c r="G65" s="156"/>
      <c r="H65" s="156"/>
      <c r="I65" s="162"/>
      <c r="J65" s="157"/>
      <c r="K65" s="157"/>
      <c r="L65" s="157"/>
      <c r="M65" s="157"/>
      <c r="N65" s="157"/>
      <c r="O65" s="157"/>
      <c r="P65" s="157"/>
      <c r="Q65" s="157"/>
      <c r="R65" s="157"/>
      <c r="S65" s="157"/>
      <c r="T65" s="157"/>
      <c r="U65" s="157"/>
      <c r="V65" s="157"/>
      <c r="W65" s="157"/>
      <c r="X65" s="157"/>
      <c r="Y65" s="157"/>
      <c r="Z65" s="155"/>
    </row>
    <row r="66" spans="1:26" ht="20.100000000000001" hidden="1" customHeight="1" x14ac:dyDescent="0.15">
      <c r="A66" s="132"/>
      <c r="B66" s="132"/>
      <c r="C66" s="150"/>
      <c r="D66" s="156"/>
      <c r="E66" s="156"/>
      <c r="F66" s="156"/>
      <c r="G66" s="156"/>
      <c r="H66" s="156"/>
      <c r="I66" s="162"/>
      <c r="J66" s="157"/>
      <c r="K66" s="157"/>
      <c r="L66" s="157"/>
      <c r="M66" s="157"/>
      <c r="N66" s="157"/>
      <c r="O66" s="157"/>
      <c r="P66" s="157"/>
      <c r="Q66" s="157"/>
      <c r="R66" s="157"/>
      <c r="S66" s="157"/>
      <c r="T66" s="157"/>
      <c r="U66" s="157"/>
      <c r="V66" s="157"/>
      <c r="W66" s="157"/>
      <c r="X66" s="157"/>
      <c r="Y66" s="157"/>
      <c r="Z66" s="155"/>
    </row>
    <row r="67" spans="1:26" ht="20.100000000000001" hidden="1" customHeight="1" x14ac:dyDescent="0.15">
      <c r="A67" s="132"/>
      <c r="B67" s="132"/>
      <c r="C67" s="150"/>
      <c r="D67" s="156"/>
      <c r="E67" s="156"/>
      <c r="F67" s="156"/>
      <c r="G67" s="156"/>
      <c r="H67" s="156"/>
      <c r="I67" s="162"/>
      <c r="J67" s="157"/>
      <c r="K67" s="157"/>
      <c r="L67" s="157"/>
      <c r="M67" s="157"/>
      <c r="N67" s="157"/>
      <c r="O67" s="157"/>
      <c r="P67" s="157"/>
      <c r="Q67" s="157"/>
      <c r="R67" s="157"/>
      <c r="S67" s="157"/>
      <c r="T67" s="157"/>
      <c r="U67" s="157"/>
      <c r="V67" s="157"/>
      <c r="W67" s="157"/>
      <c r="X67" s="157"/>
      <c r="Y67" s="157"/>
      <c r="Z67" s="155"/>
    </row>
    <row r="68" spans="1:26" ht="20.100000000000001" hidden="1" customHeight="1" x14ac:dyDescent="0.15">
      <c r="A68" s="132"/>
      <c r="B68" s="132"/>
      <c r="C68" s="150"/>
      <c r="D68" s="156"/>
      <c r="E68" s="156"/>
      <c r="F68" s="156"/>
      <c r="G68" s="156"/>
      <c r="H68" s="156"/>
      <c r="I68" s="162"/>
      <c r="J68" s="157"/>
      <c r="K68" s="157"/>
      <c r="L68" s="157"/>
      <c r="M68" s="157"/>
      <c r="N68" s="157"/>
      <c r="O68" s="157"/>
      <c r="P68" s="157"/>
      <c r="Q68" s="157"/>
      <c r="R68" s="157"/>
      <c r="S68" s="157"/>
      <c r="T68" s="157"/>
      <c r="U68" s="157"/>
      <c r="V68" s="157"/>
      <c r="W68" s="157"/>
      <c r="X68" s="157"/>
      <c r="Y68" s="157"/>
      <c r="Z68" s="155"/>
    </row>
    <row r="69" spans="1:26" ht="20.100000000000001" customHeight="1" x14ac:dyDescent="0.15">
      <c r="A69" s="132">
        <f>IFERROR(IF(OR(AND($I63="する",TRIM($I69)=""),AND($I63="しない",NOT(ISBLANK($I69)))),1001,0),3)</f>
        <v>0</v>
      </c>
      <c r="B69" s="132"/>
      <c r="C69" s="150"/>
      <c r="D69" s="151">
        <v>2</v>
      </c>
      <c r="E69" s="130" t="s">
        <v>63</v>
      </c>
      <c r="I69" s="73"/>
      <c r="J69" s="74"/>
      <c r="K69" s="74"/>
      <c r="L69" s="74"/>
      <c r="M69" s="74"/>
      <c r="N69" s="156"/>
      <c r="O69" s="156"/>
      <c r="P69" s="156"/>
      <c r="Q69" s="156"/>
      <c r="R69" s="156"/>
      <c r="S69" s="156"/>
      <c r="T69" s="156"/>
      <c r="U69" s="156"/>
      <c r="V69" s="156"/>
      <c r="W69" s="156"/>
      <c r="X69" s="156"/>
      <c r="Y69" s="156"/>
      <c r="Z69" s="155"/>
    </row>
    <row r="70" spans="1:26" ht="20.100000000000001" customHeight="1" x14ac:dyDescent="0.15">
      <c r="A70" s="132"/>
      <c r="B70" s="132"/>
      <c r="C70" s="150"/>
      <c r="D70" s="151"/>
      <c r="E70" s="156"/>
      <c r="F70" s="156"/>
      <c r="G70" s="156"/>
      <c r="H70" s="156"/>
      <c r="I70" s="153"/>
      <c r="J70" s="158" t="s">
        <v>125</v>
      </c>
      <c r="K70" s="157"/>
      <c r="L70" s="157"/>
      <c r="M70" s="157"/>
      <c r="N70" s="157"/>
      <c r="O70" s="157"/>
      <c r="P70" s="157"/>
      <c r="Q70" s="157"/>
      <c r="R70" s="157"/>
      <c r="S70" s="157"/>
      <c r="T70" s="157"/>
      <c r="U70" s="157"/>
      <c r="V70" s="157"/>
      <c r="W70" s="157"/>
      <c r="X70" s="157"/>
      <c r="Y70" s="157"/>
      <c r="Z70" s="155"/>
    </row>
    <row r="71" spans="1:26" ht="20.100000000000001" customHeight="1" x14ac:dyDescent="0.15">
      <c r="A71" s="132">
        <f>IFERROR(IF(OR(AND($I63="する",AND($I71&lt;&gt;"", OR(ISERROR(FIND("@"&amp;LEFT($I71,3)&amp;"@", 都道府県3))=FALSE, ISERROR(FIND("@"&amp;LEFT($I71,4)&amp;"@",都道府県4))=FALSE))=FALSE),AND($I63="しない",NOT(ISBLANK($I71)))),1001,0),3)</f>
        <v>0</v>
      </c>
      <c r="B71" s="132"/>
      <c r="C71" s="150"/>
      <c r="D71" s="151">
        <v>3</v>
      </c>
      <c r="E71" s="130" t="s">
        <v>64</v>
      </c>
      <c r="I71" s="75"/>
      <c r="J71" s="75"/>
      <c r="K71" s="75"/>
      <c r="L71" s="75"/>
      <c r="M71" s="75"/>
      <c r="N71" s="75"/>
      <c r="O71" s="75"/>
      <c r="P71" s="75"/>
      <c r="Q71" s="76"/>
      <c r="R71" s="75"/>
      <c r="S71" s="75"/>
      <c r="T71" s="75"/>
      <c r="U71" s="75"/>
      <c r="V71" s="75"/>
      <c r="W71" s="75"/>
      <c r="X71" s="75"/>
      <c r="Y71" s="75"/>
      <c r="Z71" s="155"/>
    </row>
    <row r="72" spans="1:26" ht="20.100000000000001" customHeight="1" x14ac:dyDescent="0.15">
      <c r="A72" s="132"/>
      <c r="B72" s="132"/>
      <c r="C72" s="150"/>
      <c r="D72" s="151"/>
      <c r="E72" s="156"/>
      <c r="F72" s="156"/>
      <c r="G72" s="156"/>
      <c r="H72" s="156"/>
      <c r="I72" s="153"/>
      <c r="J72" s="158" t="s">
        <v>65</v>
      </c>
      <c r="K72" s="157"/>
      <c r="L72" s="157"/>
      <c r="M72" s="157"/>
      <c r="N72" s="157"/>
      <c r="O72" s="157"/>
      <c r="P72" s="157"/>
      <c r="Q72" s="157"/>
      <c r="R72" s="157"/>
      <c r="S72" s="157"/>
      <c r="T72" s="157"/>
      <c r="U72" s="157"/>
      <c r="V72" s="157"/>
      <c r="W72" s="157"/>
      <c r="X72" s="157"/>
      <c r="Y72" s="157"/>
      <c r="Z72" s="155"/>
    </row>
    <row r="73" spans="1:26" ht="20.100000000000001" customHeight="1" x14ac:dyDescent="0.15">
      <c r="A73" s="132">
        <f>IFERROR(IF(OR(AND($I63="する",TRIM($I73)=""),AND($I63="しない",NOT(ISBLANK($I73)))),1001,0),3)</f>
        <v>0</v>
      </c>
      <c r="B73" s="132"/>
      <c r="C73" s="150"/>
      <c r="D73" s="151">
        <v>4</v>
      </c>
      <c r="E73" s="130" t="s">
        <v>93</v>
      </c>
      <c r="I73" s="24"/>
      <c r="J73" s="24"/>
      <c r="K73" s="24"/>
      <c r="L73" s="24"/>
      <c r="M73" s="24"/>
      <c r="N73" s="24"/>
      <c r="O73" s="24"/>
      <c r="P73" s="24"/>
      <c r="Q73" s="77"/>
      <c r="R73" s="24"/>
      <c r="S73" s="24"/>
      <c r="T73" s="24"/>
      <c r="U73" s="24"/>
      <c r="V73" s="24"/>
      <c r="W73" s="24"/>
      <c r="X73" s="24"/>
      <c r="Y73" s="24"/>
      <c r="Z73" s="155"/>
    </row>
    <row r="74" spans="1:26" ht="45" customHeight="1" x14ac:dyDescent="0.15">
      <c r="A74" s="132"/>
      <c r="B74" s="132"/>
      <c r="C74" s="159"/>
      <c r="D74" s="156"/>
      <c r="I74" s="153"/>
      <c r="J74" s="179" t="s">
        <v>284</v>
      </c>
      <c r="K74" s="179"/>
      <c r="L74" s="179"/>
      <c r="M74" s="179"/>
      <c r="N74" s="179"/>
      <c r="O74" s="179"/>
      <c r="P74" s="179"/>
      <c r="Q74" s="179"/>
      <c r="R74" s="179"/>
      <c r="S74" s="179"/>
      <c r="T74" s="179"/>
      <c r="U74" s="179"/>
      <c r="V74" s="179"/>
      <c r="W74" s="179"/>
      <c r="X74" s="179"/>
      <c r="Y74" s="179"/>
      <c r="Z74" s="155"/>
    </row>
    <row r="75" spans="1:26" ht="20.100000000000001" customHeight="1" x14ac:dyDescent="0.15">
      <c r="A75" s="132">
        <f>IFERROR(IF(OR(AND($I63="する",TRIM($I75)=""),AND($I63="しない",NOT(ISBLANK($I75)))),1001,0),3)</f>
        <v>0</v>
      </c>
      <c r="B75" s="132"/>
      <c r="C75" s="150"/>
      <c r="D75" s="151">
        <v>5</v>
      </c>
      <c r="E75" s="130" t="s">
        <v>66</v>
      </c>
      <c r="I75" s="24"/>
      <c r="J75" s="24"/>
      <c r="K75" s="24"/>
      <c r="L75" s="24"/>
      <c r="M75" s="24"/>
      <c r="N75" s="24"/>
      <c r="O75" s="24"/>
      <c r="P75" s="24"/>
      <c r="Q75" s="24"/>
      <c r="R75" s="24"/>
      <c r="S75" s="24"/>
      <c r="T75" s="24"/>
      <c r="U75" s="24"/>
      <c r="V75" s="24"/>
      <c r="W75" s="24"/>
      <c r="X75" s="24"/>
      <c r="Y75" s="24"/>
      <c r="Z75" s="155"/>
    </row>
    <row r="76" spans="1:26" ht="30" customHeight="1" x14ac:dyDescent="0.15">
      <c r="A76" s="132"/>
      <c r="B76" s="132"/>
      <c r="C76" s="159"/>
      <c r="D76" s="156"/>
      <c r="E76" s="156"/>
      <c r="F76" s="156"/>
      <c r="G76" s="156"/>
      <c r="H76" s="156"/>
      <c r="I76" s="153"/>
      <c r="J76" s="179" t="s">
        <v>132</v>
      </c>
      <c r="K76" s="179"/>
      <c r="L76" s="179"/>
      <c r="M76" s="179"/>
      <c r="N76" s="179"/>
      <c r="O76" s="179"/>
      <c r="P76" s="179"/>
      <c r="Q76" s="179"/>
      <c r="R76" s="179"/>
      <c r="S76" s="179"/>
      <c r="T76" s="179"/>
      <c r="U76" s="179"/>
      <c r="V76" s="179"/>
      <c r="W76" s="179"/>
      <c r="X76" s="179"/>
      <c r="Y76" s="179"/>
      <c r="Z76" s="155"/>
    </row>
    <row r="77" spans="1:26" ht="20.100000000000001" customHeight="1" x14ac:dyDescent="0.15">
      <c r="A77" s="132">
        <f>IFERROR(IF(OR(AND($I63="する",TRIM($I77)=""),AND($I63="しない",NOT(ISBLANK($I77)))),1001,0),3)</f>
        <v>0</v>
      </c>
      <c r="B77" s="132"/>
      <c r="C77" s="150"/>
      <c r="D77" s="151">
        <v>6</v>
      </c>
      <c r="E77" s="130" t="s">
        <v>82</v>
      </c>
      <c r="I77" s="24"/>
      <c r="J77" s="24"/>
      <c r="K77" s="24"/>
      <c r="L77" s="24"/>
      <c r="M77" s="24"/>
      <c r="N77" s="24"/>
      <c r="O77" s="24"/>
      <c r="P77" s="24"/>
      <c r="Q77" s="24"/>
      <c r="R77" s="24"/>
      <c r="S77" s="24"/>
      <c r="T77" s="24"/>
      <c r="U77" s="24"/>
      <c r="V77" s="24"/>
      <c r="W77" s="24"/>
      <c r="X77" s="24"/>
      <c r="Y77" s="24"/>
      <c r="Z77" s="155"/>
    </row>
    <row r="78" spans="1:26" ht="20.100000000000001" customHeight="1" x14ac:dyDescent="0.15">
      <c r="A78" s="132"/>
      <c r="B78" s="132"/>
      <c r="C78" s="159"/>
      <c r="D78" s="156"/>
      <c r="E78" s="156"/>
      <c r="F78" s="156"/>
      <c r="G78" s="156"/>
      <c r="H78" s="156"/>
      <c r="I78" s="153"/>
      <c r="J78" s="168" t="s">
        <v>101</v>
      </c>
      <c r="K78" s="157"/>
      <c r="L78" s="157"/>
      <c r="M78" s="157"/>
      <c r="N78" s="157"/>
      <c r="O78" s="157"/>
      <c r="P78" s="157"/>
      <c r="Q78" s="157"/>
      <c r="R78" s="157"/>
      <c r="S78" s="157"/>
      <c r="T78" s="157"/>
      <c r="U78" s="157"/>
      <c r="V78" s="157"/>
      <c r="W78" s="157"/>
      <c r="X78" s="157"/>
      <c r="Y78" s="157"/>
      <c r="Z78" s="155"/>
    </row>
    <row r="79" spans="1:26" ht="20.100000000000001" customHeight="1" x14ac:dyDescent="0.15">
      <c r="A79" s="132">
        <f>IFERROR(IF(OR(AND($I63="する",OR(TRIM($I79)="", NOT(OR(IFERROR(SEARCH(" ",$I79),0)&gt;0, IFERROR(SEARCH("　",$I79),0)&gt;0)))),AND($I63="しない",NOT(ISBLANK($I79)))),1001,0),3)</f>
        <v>0</v>
      </c>
      <c r="B79" s="132"/>
      <c r="C79" s="150"/>
      <c r="D79" s="151">
        <v>7</v>
      </c>
      <c r="E79" s="130" t="s">
        <v>83</v>
      </c>
      <c r="I79" s="24"/>
      <c r="J79" s="24"/>
      <c r="K79" s="24"/>
      <c r="L79" s="24"/>
      <c r="M79" s="24"/>
      <c r="N79" s="24"/>
      <c r="O79" s="24"/>
      <c r="P79" s="24"/>
      <c r="Q79" s="24"/>
      <c r="R79" s="24"/>
      <c r="S79" s="24"/>
      <c r="T79" s="24"/>
      <c r="U79" s="24"/>
      <c r="V79" s="24"/>
      <c r="W79" s="24"/>
      <c r="X79" s="24"/>
      <c r="Y79" s="24"/>
      <c r="Z79" s="155"/>
    </row>
    <row r="80" spans="1:26" ht="20.100000000000001" customHeight="1" x14ac:dyDescent="0.15">
      <c r="A80" s="132"/>
      <c r="B80" s="132"/>
      <c r="C80" s="159"/>
      <c r="D80" s="156"/>
      <c r="E80" s="180" t="s">
        <v>95</v>
      </c>
      <c r="F80" s="156"/>
      <c r="G80" s="156"/>
      <c r="H80" s="156"/>
      <c r="I80" s="162"/>
      <c r="J80" s="158" t="s">
        <v>68</v>
      </c>
      <c r="K80" s="158"/>
      <c r="L80" s="158"/>
      <c r="M80" s="158"/>
      <c r="N80" s="158"/>
      <c r="O80" s="158"/>
      <c r="P80" s="158"/>
      <c r="Q80" s="158"/>
      <c r="R80" s="158"/>
      <c r="S80" s="158"/>
      <c r="T80" s="158"/>
      <c r="U80" s="158"/>
      <c r="V80" s="158"/>
      <c r="W80" s="158"/>
      <c r="X80" s="158"/>
      <c r="Y80" s="158"/>
      <c r="Z80" s="155"/>
    </row>
    <row r="81" spans="1:27" ht="20.100000000000001" customHeight="1" x14ac:dyDescent="0.15">
      <c r="A81" s="132">
        <f>IFERROR(IF(OR(AND($I63="する",OR(TRIM($I81)="", NOT(OR(IFERROR(SEARCH(" ",$I81),0)&gt;0, IFERROR(SEARCH("　",$I81),0)&gt;0)))),AND($I63="しない",NOT(ISBLANK($I81)))),1001,0),3)</f>
        <v>0</v>
      </c>
      <c r="B81" s="132"/>
      <c r="C81" s="150"/>
      <c r="D81" s="151">
        <v>8</v>
      </c>
      <c r="E81" s="130" t="s">
        <v>83</v>
      </c>
      <c r="I81" s="24"/>
      <c r="J81" s="24"/>
      <c r="K81" s="24"/>
      <c r="L81" s="24"/>
      <c r="M81" s="24"/>
      <c r="N81" s="24"/>
      <c r="O81" s="24"/>
      <c r="P81" s="24"/>
      <c r="Q81" s="24"/>
      <c r="R81" s="24"/>
      <c r="S81" s="24"/>
      <c r="T81" s="24"/>
      <c r="U81" s="24"/>
      <c r="V81" s="24"/>
      <c r="W81" s="24"/>
      <c r="X81" s="24"/>
      <c r="Y81" s="24"/>
      <c r="Z81" s="155"/>
    </row>
    <row r="82" spans="1:27" ht="20.100000000000001" customHeight="1" x14ac:dyDescent="0.15">
      <c r="A82" s="132"/>
      <c r="B82" s="132"/>
      <c r="C82" s="159"/>
      <c r="D82" s="156"/>
      <c r="E82" s="156"/>
      <c r="F82" s="156"/>
      <c r="G82" s="156"/>
      <c r="H82" s="156"/>
      <c r="I82" s="162"/>
      <c r="J82" s="158" t="s">
        <v>70</v>
      </c>
      <c r="K82" s="158"/>
      <c r="L82" s="158"/>
      <c r="M82" s="158"/>
      <c r="N82" s="158"/>
      <c r="O82" s="158"/>
      <c r="P82" s="158"/>
      <c r="Q82" s="158"/>
      <c r="R82" s="158"/>
      <c r="S82" s="158"/>
      <c r="T82" s="158"/>
      <c r="U82" s="158"/>
      <c r="V82" s="158"/>
      <c r="W82" s="158"/>
      <c r="X82" s="158"/>
      <c r="Y82" s="158"/>
      <c r="Z82" s="155"/>
    </row>
    <row r="83" spans="1:27" ht="20.100000000000001" customHeight="1" x14ac:dyDescent="0.15">
      <c r="A83" s="132">
        <f>IFERROR(IF(OR(AND($I63="する",NOT(AND(TRIM($I83)&lt;&gt;"",ISNUMBER(VALUE(SUBSTITUTE($I83,"-",""))),IFERROR(SEARCH("-",$I83),0)&gt;0))), AND($I63="しない",NOT(ISBLANK($I83)))),1001,0),3)</f>
        <v>0</v>
      </c>
      <c r="B83" s="132"/>
      <c r="C83" s="150"/>
      <c r="D83" s="151">
        <v>9</v>
      </c>
      <c r="E83" s="130" t="s">
        <v>71</v>
      </c>
      <c r="I83" s="24"/>
      <c r="J83" s="24"/>
      <c r="K83" s="24"/>
      <c r="L83" s="24"/>
      <c r="M83" s="24"/>
      <c r="O83" s="163" t="s">
        <v>72</v>
      </c>
      <c r="P83" s="1"/>
      <c r="Q83" s="130" t="s">
        <v>73</v>
      </c>
      <c r="Y83" s="157"/>
      <c r="Z83" s="155"/>
    </row>
    <row r="84" spans="1:27" ht="20.100000000000001" customHeight="1" x14ac:dyDescent="0.15">
      <c r="A84" s="132">
        <f>IFERROR(IF(AND($I63="しない",NOT(ISBLANK($P83))),1001,0),3)</f>
        <v>0</v>
      </c>
      <c r="B84" s="132"/>
      <c r="C84" s="159"/>
      <c r="D84" s="156"/>
      <c r="E84" s="156"/>
      <c r="F84" s="156"/>
      <c r="G84" s="156"/>
      <c r="H84" s="156"/>
      <c r="I84" s="153"/>
      <c r="J84" s="158" t="s">
        <v>282</v>
      </c>
      <c r="K84" s="157"/>
      <c r="L84" s="157"/>
      <c r="M84" s="157"/>
      <c r="N84" s="157"/>
      <c r="O84" s="157"/>
      <c r="P84" s="157"/>
      <c r="Q84" s="157"/>
      <c r="R84" s="157"/>
      <c r="S84" s="157"/>
      <c r="T84" s="157"/>
      <c r="U84" s="157"/>
      <c r="V84" s="157"/>
      <c r="W84" s="157"/>
      <c r="X84" s="157"/>
      <c r="Y84" s="157"/>
      <c r="Z84" s="155"/>
    </row>
    <row r="85" spans="1:27" ht="20.100000000000001" customHeight="1" x14ac:dyDescent="0.15">
      <c r="A85" s="132">
        <f>IFERROR(IF(OR(AND($I63="する",NOT(AND(TRIM($I85)&lt;&gt;"",ISNUMBER(VALUE(SUBSTITUTE($I85,"-",""))),IFERROR(SEARCH("-",$I85),0)&gt;0))), AND($I63="しない",NOT(ISBLANK($I85)))),1001,0),3)</f>
        <v>0</v>
      </c>
      <c r="B85" s="132"/>
      <c r="C85" s="150"/>
      <c r="D85" s="151">
        <v>10</v>
      </c>
      <c r="E85" s="130" t="s">
        <v>75</v>
      </c>
      <c r="I85" s="24"/>
      <c r="J85" s="24"/>
      <c r="K85" s="24"/>
      <c r="L85" s="24"/>
      <c r="M85" s="24"/>
      <c r="N85" s="157"/>
      <c r="O85" s="157"/>
      <c r="P85" s="157"/>
      <c r="Q85" s="157"/>
      <c r="R85" s="157"/>
      <c r="S85" s="157"/>
      <c r="T85" s="157"/>
      <c r="U85" s="157"/>
      <c r="V85" s="157"/>
      <c r="W85" s="157"/>
      <c r="X85" s="157"/>
      <c r="Y85" s="157"/>
      <c r="Z85" s="155"/>
    </row>
    <row r="86" spans="1:27" ht="20.100000000000001" customHeight="1" x14ac:dyDescent="0.15">
      <c r="A86" s="132"/>
      <c r="B86" s="132"/>
      <c r="C86" s="159"/>
      <c r="D86" s="156"/>
      <c r="E86" s="156"/>
      <c r="F86" s="156"/>
      <c r="G86" s="156"/>
      <c r="H86" s="156"/>
      <c r="I86" s="153"/>
      <c r="J86" s="158" t="s">
        <v>283</v>
      </c>
      <c r="K86" s="157"/>
      <c r="L86" s="157"/>
      <c r="M86" s="157"/>
      <c r="N86" s="157"/>
      <c r="O86" s="157"/>
      <c r="P86" s="157"/>
      <c r="Q86" s="157"/>
      <c r="R86" s="157"/>
      <c r="S86" s="157"/>
      <c r="T86" s="157"/>
      <c r="U86" s="157"/>
      <c r="V86" s="157"/>
      <c r="W86" s="157"/>
      <c r="X86" s="157"/>
      <c r="Y86" s="157"/>
      <c r="Z86" s="155"/>
    </row>
    <row r="87" spans="1:27" ht="20.100000000000001" customHeight="1" x14ac:dyDescent="0.15">
      <c r="A87" s="132">
        <f>IFERROR(IF(OR(AND($I63="する",NOT(IFERROR(SEARCH("@",$I87),0)&gt;0)),AND($I63="しない",NOT(ISBLANK($I87)))),1001,0),3)</f>
        <v>0</v>
      </c>
      <c r="B87" s="132"/>
      <c r="C87" s="159"/>
      <c r="D87" s="151">
        <v>11</v>
      </c>
      <c r="E87" s="130" t="s">
        <v>76</v>
      </c>
      <c r="I87" s="24"/>
      <c r="J87" s="24"/>
      <c r="K87" s="24"/>
      <c r="L87" s="24"/>
      <c r="M87" s="24"/>
      <c r="N87" s="24"/>
      <c r="O87" s="24"/>
      <c r="P87" s="24"/>
      <c r="Q87" s="78"/>
      <c r="R87" s="24"/>
      <c r="S87" s="24"/>
      <c r="T87" s="24"/>
      <c r="U87" s="24"/>
      <c r="V87" s="24"/>
      <c r="W87" s="24"/>
      <c r="X87" s="24"/>
      <c r="Y87" s="24"/>
      <c r="Z87" s="155"/>
    </row>
    <row r="88" spans="1:27" ht="20.100000000000001" customHeight="1" x14ac:dyDescent="0.15">
      <c r="A88" s="132"/>
      <c r="B88" s="132"/>
      <c r="C88" s="159"/>
      <c r="D88" s="151"/>
      <c r="I88" s="153"/>
      <c r="J88" s="164" t="s">
        <v>123</v>
      </c>
      <c r="K88" s="181"/>
      <c r="L88" s="157"/>
      <c r="M88" s="157"/>
      <c r="N88" s="157"/>
      <c r="O88" s="157"/>
      <c r="P88" s="157"/>
      <c r="Q88" s="182"/>
      <c r="R88" s="157"/>
      <c r="S88" s="157"/>
      <c r="T88" s="157"/>
      <c r="U88" s="157"/>
      <c r="V88" s="157"/>
      <c r="W88" s="157"/>
      <c r="X88" s="157"/>
      <c r="Y88" s="157"/>
      <c r="Z88" s="156"/>
      <c r="AA88" s="167"/>
    </row>
    <row r="89" spans="1:27" ht="20.100000000000001" customHeight="1" x14ac:dyDescent="0.15">
      <c r="A89" s="132"/>
      <c r="B89" s="132"/>
      <c r="C89" s="170"/>
      <c r="D89" s="171"/>
      <c r="E89" s="171"/>
      <c r="F89" s="171"/>
      <c r="G89" s="171"/>
      <c r="H89" s="171"/>
      <c r="I89" s="183"/>
      <c r="J89" s="184"/>
      <c r="K89" s="185"/>
      <c r="L89" s="184"/>
      <c r="M89" s="184"/>
      <c r="N89" s="184"/>
      <c r="O89" s="184"/>
      <c r="P89" s="184"/>
      <c r="Q89" s="186"/>
      <c r="R89" s="184"/>
      <c r="S89" s="184"/>
      <c r="T89" s="184"/>
      <c r="U89" s="184"/>
      <c r="V89" s="184"/>
      <c r="W89" s="184"/>
      <c r="X89" s="184"/>
      <c r="Y89" s="184"/>
      <c r="Z89" s="171"/>
      <c r="AA89" s="167"/>
    </row>
    <row r="90" spans="1:27" ht="20.100000000000001" customHeight="1" x14ac:dyDescent="0.15">
      <c r="A90" s="132"/>
      <c r="B90" s="132"/>
      <c r="C90" s="156"/>
      <c r="D90" s="156"/>
      <c r="E90" s="156"/>
      <c r="F90" s="156"/>
      <c r="G90" s="156"/>
      <c r="H90" s="156"/>
      <c r="I90" s="175"/>
      <c r="J90" s="156"/>
      <c r="K90" s="187"/>
      <c r="L90" s="156"/>
      <c r="M90" s="156"/>
      <c r="N90" s="156"/>
      <c r="O90" s="156"/>
      <c r="P90" s="156"/>
      <c r="Q90" s="156"/>
      <c r="R90" s="156"/>
      <c r="S90" s="156"/>
      <c r="T90" s="156"/>
      <c r="U90" s="156"/>
      <c r="V90" s="156"/>
      <c r="W90" s="156"/>
      <c r="X90" s="156"/>
      <c r="Y90" s="156"/>
      <c r="Z90" s="156"/>
    </row>
    <row r="91" spans="1:27" ht="15.75" hidden="1" customHeight="1" x14ac:dyDescent="0.15">
      <c r="A91" s="132"/>
      <c r="B91" s="132"/>
      <c r="C91" s="156"/>
      <c r="D91" s="156"/>
      <c r="E91" s="156"/>
      <c r="F91" s="156"/>
      <c r="G91" s="156"/>
      <c r="H91" s="156"/>
      <c r="I91" s="175"/>
      <c r="J91" s="156"/>
      <c r="K91" s="187"/>
      <c r="L91" s="156"/>
      <c r="M91" s="156"/>
      <c r="N91" s="156"/>
      <c r="O91" s="156"/>
      <c r="P91" s="156"/>
      <c r="Q91" s="156"/>
      <c r="R91" s="156"/>
      <c r="S91" s="156"/>
      <c r="T91" s="156"/>
      <c r="U91" s="156"/>
      <c r="V91" s="156"/>
      <c r="W91" s="156"/>
      <c r="X91" s="156"/>
      <c r="Y91" s="156"/>
      <c r="Z91" s="156"/>
    </row>
    <row r="92" spans="1:27" ht="15.75" hidden="1" customHeight="1" x14ac:dyDescent="0.15">
      <c r="A92" s="132"/>
      <c r="B92" s="132"/>
      <c r="C92" s="156"/>
      <c r="D92" s="156"/>
      <c r="E92" s="156"/>
      <c r="F92" s="156"/>
      <c r="G92" s="156"/>
      <c r="H92" s="156"/>
      <c r="I92" s="175"/>
      <c r="J92" s="156"/>
      <c r="K92" s="187"/>
      <c r="L92" s="156"/>
      <c r="M92" s="156"/>
      <c r="N92" s="156"/>
      <c r="O92" s="156"/>
      <c r="P92" s="156"/>
      <c r="Q92" s="156"/>
      <c r="R92" s="156"/>
      <c r="S92" s="156"/>
      <c r="T92" s="156"/>
      <c r="U92" s="156"/>
      <c r="V92" s="156"/>
      <c r="W92" s="156"/>
      <c r="X92" s="156"/>
      <c r="Y92" s="156"/>
      <c r="Z92" s="156"/>
    </row>
    <row r="93" spans="1:27" ht="15.75" hidden="1" customHeight="1" x14ac:dyDescent="0.15">
      <c r="A93" s="132"/>
      <c r="B93" s="132"/>
      <c r="C93" s="156"/>
      <c r="D93" s="156"/>
      <c r="E93" s="156"/>
      <c r="F93" s="156"/>
      <c r="G93" s="156"/>
      <c r="H93" s="156"/>
      <c r="I93" s="175"/>
      <c r="J93" s="156"/>
      <c r="K93" s="187"/>
      <c r="L93" s="156"/>
      <c r="M93" s="156"/>
      <c r="N93" s="156"/>
      <c r="O93" s="156"/>
      <c r="P93" s="156"/>
      <c r="Q93" s="156"/>
      <c r="R93" s="156"/>
      <c r="S93" s="156"/>
      <c r="T93" s="156"/>
      <c r="U93" s="156"/>
      <c r="V93" s="156"/>
      <c r="W93" s="156"/>
      <c r="X93" s="156"/>
      <c r="Y93" s="156"/>
      <c r="Z93" s="156"/>
    </row>
    <row r="94" spans="1:27" ht="15.75" hidden="1" customHeight="1" x14ac:dyDescent="0.15">
      <c r="A94" s="132"/>
      <c r="B94" s="132"/>
      <c r="C94" s="156"/>
      <c r="D94" s="156"/>
      <c r="E94" s="156"/>
      <c r="F94" s="156"/>
      <c r="G94" s="156"/>
      <c r="H94" s="156"/>
      <c r="I94" s="175"/>
      <c r="J94" s="156"/>
      <c r="K94" s="187"/>
      <c r="L94" s="156"/>
      <c r="M94" s="156"/>
      <c r="N94" s="156"/>
      <c r="O94" s="156"/>
      <c r="P94" s="156"/>
      <c r="Q94" s="156"/>
      <c r="R94" s="156"/>
      <c r="S94" s="156"/>
      <c r="T94" s="156"/>
      <c r="U94" s="156"/>
      <c r="V94" s="156"/>
      <c r="W94" s="156"/>
      <c r="X94" s="156"/>
      <c r="Y94" s="156"/>
      <c r="Z94" s="156"/>
    </row>
    <row r="95" spans="1:27" ht="15.75" hidden="1" customHeight="1" x14ac:dyDescent="0.15">
      <c r="A95" s="132"/>
      <c r="B95" s="132"/>
      <c r="C95" s="156"/>
      <c r="D95" s="156"/>
      <c r="E95" s="156"/>
      <c r="F95" s="156"/>
      <c r="G95" s="156"/>
      <c r="H95" s="156"/>
      <c r="I95" s="175"/>
      <c r="J95" s="156"/>
      <c r="K95" s="187"/>
      <c r="L95" s="156"/>
      <c r="M95" s="156"/>
      <c r="N95" s="156"/>
      <c r="O95" s="156"/>
      <c r="P95" s="156"/>
      <c r="Q95" s="156"/>
      <c r="R95" s="156"/>
      <c r="S95" s="156"/>
      <c r="T95" s="156"/>
      <c r="U95" s="156"/>
      <c r="V95" s="156"/>
      <c r="W95" s="156"/>
      <c r="X95" s="156"/>
      <c r="Y95" s="156"/>
      <c r="Z95" s="156"/>
    </row>
    <row r="96" spans="1:27" ht="15.75" hidden="1" customHeight="1" x14ac:dyDescent="0.15">
      <c r="A96" s="132"/>
      <c r="B96" s="132"/>
      <c r="C96" s="156"/>
      <c r="D96" s="156"/>
      <c r="E96" s="156"/>
      <c r="F96" s="156"/>
      <c r="G96" s="156"/>
      <c r="H96" s="156"/>
      <c r="I96" s="175"/>
      <c r="J96" s="156"/>
      <c r="K96" s="187"/>
      <c r="L96" s="156"/>
      <c r="M96" s="156"/>
      <c r="N96" s="156"/>
      <c r="O96" s="156"/>
      <c r="P96" s="156"/>
      <c r="Q96" s="156"/>
      <c r="R96" s="156"/>
      <c r="S96" s="156"/>
      <c r="T96" s="156"/>
      <c r="U96" s="156"/>
      <c r="V96" s="156"/>
      <c r="W96" s="156"/>
      <c r="X96" s="156"/>
      <c r="Y96" s="156"/>
      <c r="Z96" s="156"/>
    </row>
    <row r="97" spans="1:26" ht="15.75" hidden="1" customHeight="1" x14ac:dyDescent="0.15">
      <c r="A97" s="132"/>
      <c r="B97" s="132"/>
      <c r="C97" s="156"/>
      <c r="D97" s="156"/>
      <c r="E97" s="156"/>
      <c r="F97" s="156"/>
      <c r="G97" s="156"/>
      <c r="H97" s="156"/>
      <c r="I97" s="175"/>
      <c r="J97" s="156"/>
      <c r="K97" s="187"/>
      <c r="L97" s="156"/>
      <c r="M97" s="156"/>
      <c r="N97" s="156"/>
      <c r="O97" s="156"/>
      <c r="P97" s="156"/>
      <c r="Q97" s="156"/>
      <c r="R97" s="156"/>
      <c r="S97" s="156"/>
      <c r="T97" s="156"/>
      <c r="U97" s="156"/>
      <c r="V97" s="156"/>
      <c r="W97" s="156"/>
      <c r="X97" s="156"/>
      <c r="Y97" s="156"/>
      <c r="Z97" s="156"/>
    </row>
    <row r="98" spans="1:26" ht="15.75" hidden="1" customHeight="1" x14ac:dyDescent="0.15">
      <c r="A98" s="132"/>
      <c r="B98" s="132"/>
      <c r="C98" s="156"/>
      <c r="D98" s="156"/>
      <c r="E98" s="156"/>
      <c r="F98" s="156"/>
      <c r="G98" s="156"/>
      <c r="H98" s="156"/>
      <c r="I98" s="175"/>
      <c r="J98" s="156"/>
      <c r="K98" s="187"/>
      <c r="L98" s="156"/>
      <c r="M98" s="156"/>
      <c r="N98" s="156"/>
      <c r="O98" s="156"/>
      <c r="P98" s="156"/>
      <c r="Q98" s="156"/>
      <c r="R98" s="156"/>
      <c r="S98" s="156"/>
      <c r="T98" s="156"/>
      <c r="U98" s="156"/>
      <c r="V98" s="156"/>
      <c r="W98" s="156"/>
      <c r="X98" s="156"/>
      <c r="Y98" s="156"/>
      <c r="Z98" s="156"/>
    </row>
    <row r="99" spans="1:26" ht="15.75" hidden="1" customHeight="1" x14ac:dyDescent="0.15">
      <c r="A99" s="132"/>
      <c r="B99" s="132"/>
      <c r="C99" s="156"/>
      <c r="D99" s="156"/>
      <c r="E99" s="156"/>
      <c r="F99" s="156"/>
      <c r="G99" s="156"/>
      <c r="H99" s="156"/>
      <c r="I99" s="175"/>
      <c r="J99" s="156"/>
      <c r="K99" s="187"/>
      <c r="L99" s="156"/>
      <c r="M99" s="156"/>
      <c r="N99" s="156"/>
      <c r="O99" s="156"/>
      <c r="P99" s="156"/>
      <c r="Q99" s="156"/>
      <c r="R99" s="156"/>
      <c r="S99" s="156"/>
      <c r="T99" s="156"/>
      <c r="U99" s="156"/>
      <c r="V99" s="156"/>
      <c r="W99" s="156"/>
      <c r="X99" s="156"/>
      <c r="Y99" s="156"/>
      <c r="Z99" s="156"/>
    </row>
    <row r="100" spans="1:26" ht="15.75" hidden="1" customHeight="1" x14ac:dyDescent="0.15">
      <c r="A100" s="132"/>
      <c r="B100" s="132"/>
      <c r="C100" s="156"/>
      <c r="D100" s="156"/>
      <c r="E100" s="156"/>
      <c r="F100" s="156"/>
      <c r="G100" s="156"/>
      <c r="H100" s="156"/>
      <c r="I100" s="175"/>
      <c r="J100" s="156"/>
      <c r="K100" s="187"/>
      <c r="L100" s="156"/>
      <c r="M100" s="156"/>
      <c r="N100" s="156"/>
      <c r="O100" s="156"/>
      <c r="P100" s="156"/>
      <c r="Q100" s="156"/>
      <c r="R100" s="156"/>
      <c r="S100" s="156"/>
      <c r="T100" s="156"/>
      <c r="U100" s="156"/>
      <c r="V100" s="156"/>
      <c r="W100" s="156"/>
      <c r="X100" s="156"/>
      <c r="Y100" s="156"/>
      <c r="Z100" s="156"/>
    </row>
    <row r="101" spans="1:26" ht="15.75" hidden="1" customHeight="1" x14ac:dyDescent="0.15">
      <c r="A101" s="132"/>
      <c r="B101" s="132"/>
      <c r="C101" s="156"/>
      <c r="D101" s="156"/>
      <c r="E101" s="156"/>
      <c r="F101" s="156"/>
      <c r="G101" s="156"/>
      <c r="H101" s="156"/>
      <c r="I101" s="175"/>
      <c r="J101" s="156"/>
      <c r="K101" s="187"/>
      <c r="L101" s="156"/>
      <c r="M101" s="156"/>
      <c r="N101" s="156"/>
      <c r="O101" s="156"/>
      <c r="P101" s="156"/>
      <c r="Q101" s="156"/>
      <c r="R101" s="156"/>
      <c r="S101" s="156"/>
      <c r="T101" s="156"/>
      <c r="U101" s="156"/>
      <c r="V101" s="156"/>
      <c r="W101" s="156"/>
      <c r="X101" s="156"/>
      <c r="Y101" s="156"/>
      <c r="Z101" s="156"/>
    </row>
    <row r="102" spans="1:26" ht="15.75" hidden="1" customHeight="1" x14ac:dyDescent="0.15">
      <c r="A102" s="132"/>
      <c r="B102" s="132"/>
      <c r="C102" s="156"/>
      <c r="D102" s="156"/>
      <c r="E102" s="156"/>
      <c r="F102" s="156"/>
      <c r="G102" s="156"/>
      <c r="H102" s="156"/>
      <c r="I102" s="175"/>
      <c r="J102" s="156"/>
      <c r="K102" s="187"/>
      <c r="L102" s="156"/>
      <c r="M102" s="156"/>
      <c r="N102" s="156"/>
      <c r="O102" s="156"/>
      <c r="P102" s="156"/>
      <c r="Q102" s="156"/>
      <c r="R102" s="156"/>
      <c r="S102" s="156"/>
      <c r="T102" s="156"/>
      <c r="U102" s="156"/>
      <c r="V102" s="156"/>
      <c r="W102" s="156"/>
      <c r="X102" s="156"/>
      <c r="Y102" s="156"/>
      <c r="Z102" s="156"/>
    </row>
    <row r="103" spans="1:26" ht="15.75" hidden="1" customHeight="1" x14ac:dyDescent="0.15">
      <c r="A103" s="132"/>
      <c r="B103" s="132"/>
      <c r="C103" s="156"/>
      <c r="D103" s="156"/>
      <c r="E103" s="156"/>
      <c r="F103" s="156"/>
      <c r="G103" s="156"/>
      <c r="H103" s="156"/>
      <c r="I103" s="175"/>
      <c r="J103" s="156"/>
      <c r="K103" s="187"/>
      <c r="L103" s="156"/>
      <c r="M103" s="156"/>
      <c r="N103" s="156"/>
      <c r="O103" s="156"/>
      <c r="P103" s="156"/>
      <c r="Q103" s="156"/>
      <c r="R103" s="156"/>
      <c r="S103" s="156"/>
      <c r="T103" s="156"/>
      <c r="U103" s="156"/>
      <c r="V103" s="156"/>
      <c r="W103" s="156"/>
      <c r="X103" s="156"/>
      <c r="Y103" s="156"/>
      <c r="Z103" s="156"/>
    </row>
    <row r="104" spans="1:26" ht="15.75" hidden="1" customHeight="1" x14ac:dyDescent="0.15">
      <c r="A104" s="132"/>
      <c r="B104" s="132"/>
      <c r="C104" s="156"/>
      <c r="D104" s="156"/>
      <c r="E104" s="156"/>
      <c r="F104" s="156"/>
      <c r="G104" s="156"/>
      <c r="H104" s="156"/>
      <c r="I104" s="175"/>
      <c r="J104" s="156"/>
      <c r="K104" s="187"/>
      <c r="L104" s="156"/>
      <c r="M104" s="156"/>
      <c r="N104" s="156"/>
      <c r="O104" s="156"/>
      <c r="P104" s="156"/>
      <c r="Q104" s="156"/>
      <c r="R104" s="156"/>
      <c r="S104" s="156"/>
      <c r="T104" s="156"/>
      <c r="U104" s="156"/>
      <c r="V104" s="156"/>
      <c r="W104" s="156"/>
      <c r="X104" s="156"/>
      <c r="Y104" s="156"/>
      <c r="Z104" s="156"/>
    </row>
    <row r="105" spans="1:26" ht="15.75" hidden="1" customHeight="1" x14ac:dyDescent="0.15">
      <c r="A105" s="132"/>
      <c r="B105" s="132"/>
      <c r="C105" s="156"/>
      <c r="D105" s="156"/>
      <c r="E105" s="156"/>
      <c r="F105" s="156"/>
      <c r="G105" s="156"/>
      <c r="H105" s="156"/>
      <c r="I105" s="175"/>
      <c r="J105" s="156"/>
      <c r="K105" s="187"/>
      <c r="L105" s="156"/>
      <c r="M105" s="156"/>
      <c r="N105" s="156"/>
      <c r="O105" s="156"/>
      <c r="P105" s="156"/>
      <c r="Q105" s="156"/>
      <c r="R105" s="156"/>
      <c r="S105" s="156"/>
      <c r="T105" s="156"/>
      <c r="U105" s="156"/>
      <c r="V105" s="156"/>
      <c r="W105" s="156"/>
      <c r="X105" s="156"/>
      <c r="Y105" s="156"/>
      <c r="Z105" s="156"/>
    </row>
    <row r="106" spans="1:26" ht="15.75" hidden="1" customHeight="1" x14ac:dyDescent="0.15">
      <c r="A106" s="132"/>
      <c r="B106" s="132"/>
      <c r="C106" s="156"/>
      <c r="D106" s="156"/>
      <c r="E106" s="156"/>
      <c r="F106" s="156"/>
      <c r="G106" s="156"/>
      <c r="H106" s="156"/>
      <c r="I106" s="175"/>
      <c r="J106" s="156"/>
      <c r="K106" s="187"/>
      <c r="L106" s="156"/>
      <c r="M106" s="156"/>
      <c r="N106" s="156"/>
      <c r="O106" s="156"/>
      <c r="P106" s="156"/>
      <c r="Q106" s="156"/>
      <c r="R106" s="156"/>
      <c r="S106" s="156"/>
      <c r="T106" s="156"/>
      <c r="U106" s="156"/>
      <c r="V106" s="156"/>
      <c r="W106" s="156"/>
      <c r="X106" s="156"/>
      <c r="Y106" s="156"/>
      <c r="Z106" s="156"/>
    </row>
    <row r="107" spans="1:26" ht="15.75" hidden="1" customHeight="1" x14ac:dyDescent="0.15">
      <c r="A107" s="132"/>
      <c r="B107" s="132"/>
      <c r="C107" s="156"/>
      <c r="D107" s="156"/>
      <c r="E107" s="156"/>
      <c r="F107" s="156"/>
      <c r="G107" s="156"/>
      <c r="H107" s="156"/>
      <c r="I107" s="175"/>
      <c r="J107" s="156"/>
      <c r="K107" s="187"/>
      <c r="L107" s="156"/>
      <c r="M107" s="156"/>
      <c r="N107" s="156"/>
      <c r="O107" s="156"/>
      <c r="P107" s="156"/>
      <c r="Q107" s="156"/>
      <c r="R107" s="156"/>
      <c r="S107" s="156"/>
      <c r="T107" s="156"/>
      <c r="U107" s="156"/>
      <c r="V107" s="156"/>
      <c r="W107" s="156"/>
      <c r="X107" s="156"/>
      <c r="Y107" s="156"/>
      <c r="Z107" s="156"/>
    </row>
    <row r="108" spans="1:26" ht="20.100000000000001" customHeight="1" x14ac:dyDescent="0.15">
      <c r="A108" s="132"/>
      <c r="B108" s="132"/>
      <c r="C108" s="156"/>
      <c r="D108" s="156"/>
      <c r="E108" s="156"/>
      <c r="F108" s="156"/>
      <c r="G108" s="156"/>
      <c r="H108" s="156"/>
      <c r="I108" s="175"/>
      <c r="J108" s="156"/>
      <c r="K108" s="187"/>
      <c r="L108" s="156"/>
      <c r="M108" s="156"/>
      <c r="N108" s="156"/>
      <c r="O108" s="156"/>
      <c r="P108" s="156"/>
      <c r="Q108" s="156"/>
      <c r="R108" s="156"/>
      <c r="S108" s="156"/>
      <c r="T108" s="156"/>
      <c r="U108" s="156"/>
      <c r="V108" s="156"/>
      <c r="W108" s="156"/>
      <c r="X108" s="156"/>
      <c r="Y108" s="156"/>
      <c r="Z108" s="156"/>
    </row>
    <row r="109" spans="1:26" ht="20.100000000000001" customHeight="1" x14ac:dyDescent="0.15">
      <c r="A109" s="132"/>
      <c r="B109" s="132"/>
      <c r="C109" s="143" t="s">
        <v>84</v>
      </c>
      <c r="D109" s="144"/>
      <c r="E109" s="144"/>
      <c r="F109" s="144"/>
      <c r="G109" s="144"/>
      <c r="H109" s="145"/>
      <c r="Q109" s="188"/>
    </row>
    <row r="110" spans="1:26" ht="15" customHeight="1" x14ac:dyDescent="0.15">
      <c r="A110" s="132"/>
      <c r="B110" s="132"/>
      <c r="C110" s="189"/>
      <c r="D110" s="190"/>
      <c r="E110" s="190"/>
      <c r="F110" s="190"/>
      <c r="G110" s="190"/>
      <c r="H110" s="190"/>
      <c r="I110" s="191"/>
      <c r="J110" s="148"/>
      <c r="K110" s="191"/>
      <c r="L110" s="148"/>
      <c r="M110" s="148"/>
      <c r="N110" s="148"/>
      <c r="O110" s="148"/>
      <c r="P110" s="148"/>
      <c r="Q110" s="192"/>
      <c r="R110" s="148"/>
      <c r="S110" s="148"/>
      <c r="T110" s="148"/>
      <c r="U110" s="148"/>
      <c r="V110" s="148"/>
      <c r="W110" s="148"/>
      <c r="X110" s="148"/>
      <c r="Y110" s="148"/>
      <c r="Z110" s="149"/>
    </row>
    <row r="111" spans="1:26" ht="30" customHeight="1" x14ac:dyDescent="0.15">
      <c r="A111" s="132"/>
      <c r="B111" s="132"/>
      <c r="C111" s="189"/>
      <c r="D111" s="193" t="s">
        <v>114</v>
      </c>
      <c r="E111" s="193"/>
      <c r="F111" s="193"/>
      <c r="G111" s="193"/>
      <c r="H111" s="193"/>
      <c r="I111" s="193"/>
      <c r="J111" s="193"/>
      <c r="K111" s="193"/>
      <c r="L111" s="193"/>
      <c r="M111" s="193"/>
      <c r="N111" s="193"/>
      <c r="O111" s="193"/>
      <c r="P111" s="193"/>
      <c r="Q111" s="193"/>
      <c r="R111" s="193"/>
      <c r="S111" s="193"/>
      <c r="T111" s="193"/>
      <c r="U111" s="193"/>
      <c r="V111" s="193"/>
      <c r="W111" s="193"/>
      <c r="X111" s="193"/>
      <c r="Y111" s="193"/>
      <c r="Z111" s="155"/>
    </row>
    <row r="112" spans="1:26" ht="20.100000000000001" customHeight="1" x14ac:dyDescent="0.15">
      <c r="A112" s="132"/>
      <c r="B112" s="132"/>
      <c r="C112" s="150"/>
      <c r="D112" s="151">
        <v>1</v>
      </c>
      <c r="E112" s="130" t="s">
        <v>85</v>
      </c>
      <c r="I112" s="24"/>
      <c r="J112" s="24"/>
      <c r="K112" s="24"/>
      <c r="L112" s="24"/>
      <c r="M112" s="24"/>
      <c r="N112" s="24"/>
      <c r="O112" s="24"/>
      <c r="P112" s="24"/>
      <c r="Q112" s="79"/>
      <c r="R112" s="24"/>
      <c r="S112" s="24"/>
      <c r="T112" s="24"/>
      <c r="U112" s="24"/>
      <c r="V112" s="24"/>
      <c r="W112" s="24"/>
      <c r="X112" s="24"/>
      <c r="Y112" s="24"/>
      <c r="Z112" s="155"/>
    </row>
    <row r="113" spans="1:26" ht="20.100000000000001" customHeight="1" x14ac:dyDescent="0.15">
      <c r="A113" s="132"/>
      <c r="B113" s="132"/>
      <c r="C113" s="150"/>
      <c r="D113" s="151"/>
      <c r="E113" s="156"/>
      <c r="F113" s="156"/>
      <c r="G113" s="156"/>
      <c r="H113" s="156"/>
      <c r="I113" s="162"/>
      <c r="J113" s="158" t="s">
        <v>86</v>
      </c>
      <c r="K113" s="181"/>
      <c r="L113" s="157"/>
      <c r="M113" s="157"/>
      <c r="N113" s="157"/>
      <c r="O113" s="157"/>
      <c r="P113" s="157"/>
      <c r="Q113" s="194"/>
      <c r="R113" s="157"/>
      <c r="S113" s="157"/>
      <c r="T113" s="157"/>
      <c r="U113" s="157"/>
      <c r="V113" s="157"/>
      <c r="W113" s="157"/>
      <c r="X113" s="157"/>
      <c r="Y113" s="157"/>
      <c r="Z113" s="155"/>
    </row>
    <row r="114" spans="1:26" ht="20.100000000000001" customHeight="1" x14ac:dyDescent="0.15">
      <c r="A114" s="132">
        <f>IFERROR(IF(AND(TRIM($I114)&lt;&gt;"", NOT(OR(IFERROR(SEARCH(" ",$I114),0)&gt;0, IFERROR(SEARCH("　",$I114),0)&gt;0))),1001,0),3)</f>
        <v>0</v>
      </c>
      <c r="B114" s="132"/>
      <c r="C114" s="150"/>
      <c r="D114" s="151">
        <f>D112+1</f>
        <v>2</v>
      </c>
      <c r="E114" s="130" t="s">
        <v>96</v>
      </c>
      <c r="I114" s="24"/>
      <c r="J114" s="24"/>
      <c r="K114" s="24"/>
      <c r="L114" s="24"/>
      <c r="M114" s="24"/>
      <c r="N114" s="24"/>
      <c r="O114" s="24"/>
      <c r="P114" s="24"/>
      <c r="Q114" s="24"/>
      <c r="R114" s="24"/>
      <c r="S114" s="24"/>
      <c r="T114" s="24"/>
      <c r="U114" s="24"/>
      <c r="V114" s="24"/>
      <c r="W114" s="24"/>
      <c r="X114" s="24"/>
      <c r="Y114" s="24"/>
      <c r="Z114" s="155"/>
    </row>
    <row r="115" spans="1:26" ht="20.100000000000001" customHeight="1" x14ac:dyDescent="0.15">
      <c r="A115" s="132"/>
      <c r="B115" s="132"/>
      <c r="C115" s="150"/>
      <c r="D115" s="151"/>
      <c r="E115" s="156"/>
      <c r="F115" s="156"/>
      <c r="G115" s="156"/>
      <c r="H115" s="156"/>
      <c r="I115" s="162"/>
      <c r="J115" s="158" t="s">
        <v>68</v>
      </c>
      <c r="K115" s="158"/>
      <c r="L115" s="158"/>
      <c r="M115" s="158"/>
      <c r="N115" s="158"/>
      <c r="O115" s="158"/>
      <c r="P115" s="158"/>
      <c r="Q115" s="158"/>
      <c r="R115" s="158"/>
      <c r="S115" s="158"/>
      <c r="T115" s="158"/>
      <c r="U115" s="158"/>
      <c r="V115" s="158"/>
      <c r="W115" s="158"/>
      <c r="X115" s="158"/>
      <c r="Y115" s="158"/>
      <c r="Z115" s="155"/>
    </row>
    <row r="116" spans="1:26" ht="20.100000000000001" customHeight="1" x14ac:dyDescent="0.15">
      <c r="A116" s="132">
        <f>IFERROR(IF(AND(TRIM($I116)&lt;&gt;"", NOT(OR(IFERROR(SEARCH(" ",$I116),0)&gt;0, IFERROR(SEARCH("　",$I116),0)&gt;0))),1001,0),3)</f>
        <v>0</v>
      </c>
      <c r="B116" s="132"/>
      <c r="C116" s="150"/>
      <c r="D116" s="151">
        <f>D114+1</f>
        <v>3</v>
      </c>
      <c r="E116" s="130" t="s">
        <v>97</v>
      </c>
      <c r="I116" s="24"/>
      <c r="J116" s="24"/>
      <c r="K116" s="24"/>
      <c r="L116" s="24"/>
      <c r="M116" s="24"/>
      <c r="N116" s="24"/>
      <c r="O116" s="24"/>
      <c r="P116" s="24"/>
      <c r="Q116" s="24"/>
      <c r="R116" s="24"/>
      <c r="S116" s="24"/>
      <c r="T116" s="24"/>
      <c r="U116" s="24"/>
      <c r="V116" s="24"/>
      <c r="W116" s="24"/>
      <c r="X116" s="24"/>
      <c r="Y116" s="24"/>
      <c r="Z116" s="155"/>
    </row>
    <row r="117" spans="1:26" ht="20.100000000000001" customHeight="1" x14ac:dyDescent="0.15">
      <c r="A117" s="132"/>
      <c r="B117" s="132"/>
      <c r="C117" s="150"/>
      <c r="D117" s="156"/>
      <c r="E117" s="156"/>
      <c r="F117" s="156"/>
      <c r="G117" s="156"/>
      <c r="H117" s="156"/>
      <c r="I117" s="162"/>
      <c r="J117" s="158" t="s">
        <v>70</v>
      </c>
      <c r="K117" s="158"/>
      <c r="L117" s="158"/>
      <c r="M117" s="158"/>
      <c r="N117" s="158"/>
      <c r="O117" s="158"/>
      <c r="P117" s="158"/>
      <c r="Q117" s="158"/>
      <c r="R117" s="158"/>
      <c r="S117" s="158"/>
      <c r="T117" s="158"/>
      <c r="U117" s="158"/>
      <c r="V117" s="158"/>
      <c r="W117" s="158"/>
      <c r="X117" s="158"/>
      <c r="Y117" s="158"/>
      <c r="Z117" s="155"/>
    </row>
    <row r="118" spans="1:26" ht="20.100000000000001" customHeight="1" x14ac:dyDescent="0.15">
      <c r="A118" s="132"/>
      <c r="B118" s="132"/>
      <c r="C118" s="150"/>
      <c r="D118" s="151">
        <f>D116+1</f>
        <v>4</v>
      </c>
      <c r="E118" s="130" t="s">
        <v>63</v>
      </c>
      <c r="I118" s="73"/>
      <c r="J118" s="74"/>
      <c r="K118" s="74"/>
      <c r="L118" s="74"/>
      <c r="M118" s="74"/>
      <c r="N118" s="156"/>
      <c r="O118" s="156"/>
      <c r="P118" s="156"/>
      <c r="Q118" s="156"/>
      <c r="R118" s="156"/>
      <c r="S118" s="156"/>
      <c r="T118" s="156"/>
      <c r="U118" s="156"/>
      <c r="V118" s="156"/>
      <c r="W118" s="156"/>
      <c r="X118" s="156"/>
      <c r="Y118" s="156"/>
      <c r="Z118" s="155"/>
    </row>
    <row r="119" spans="1:26" ht="20.100000000000001" customHeight="1" x14ac:dyDescent="0.15">
      <c r="A119" s="132"/>
      <c r="B119" s="132"/>
      <c r="C119" s="150"/>
      <c r="D119" s="151"/>
      <c r="E119" s="156"/>
      <c r="F119" s="156"/>
      <c r="G119" s="156"/>
      <c r="H119" s="156"/>
      <c r="I119" s="153"/>
      <c r="J119" s="158" t="s">
        <v>126</v>
      </c>
      <c r="K119" s="157"/>
      <c r="L119" s="157"/>
      <c r="M119" s="157"/>
      <c r="N119" s="157"/>
      <c r="O119" s="157"/>
      <c r="P119" s="157"/>
      <c r="Q119" s="157"/>
      <c r="R119" s="157"/>
      <c r="S119" s="157"/>
      <c r="T119" s="157"/>
      <c r="U119" s="157"/>
      <c r="V119" s="157"/>
      <c r="W119" s="157"/>
      <c r="X119" s="157"/>
      <c r="Y119" s="157"/>
      <c r="Z119" s="155"/>
    </row>
    <row r="120" spans="1:26" ht="20.100000000000001" customHeight="1" x14ac:dyDescent="0.15">
      <c r="A120" s="132">
        <f>IFERROR(IF(AND(TRIM($I120)&lt;&gt;"", AND(OR(ISERROR(FIND("@"&amp;LEFT($I120,3)&amp;"@", 都道府県3))=FALSE, ISERROR(FIND("@"&amp;LEFT($I120,4)&amp;"@",都道府県4))=FALSE))=FALSE),1001,0),3)</f>
        <v>0</v>
      </c>
      <c r="B120" s="132"/>
      <c r="C120" s="150"/>
      <c r="D120" s="151">
        <f>D118+1</f>
        <v>5</v>
      </c>
      <c r="E120" s="130" t="s">
        <v>64</v>
      </c>
      <c r="I120" s="75"/>
      <c r="J120" s="75"/>
      <c r="K120" s="75"/>
      <c r="L120" s="75"/>
      <c r="M120" s="75"/>
      <c r="N120" s="75"/>
      <c r="O120" s="75"/>
      <c r="P120" s="75"/>
      <c r="Q120" s="76"/>
      <c r="R120" s="75"/>
      <c r="S120" s="75"/>
      <c r="T120" s="75"/>
      <c r="U120" s="75"/>
      <c r="V120" s="75"/>
      <c r="W120" s="75"/>
      <c r="X120" s="75"/>
      <c r="Y120" s="75"/>
      <c r="Z120" s="155"/>
    </row>
    <row r="121" spans="1:26" ht="20.100000000000001" customHeight="1" x14ac:dyDescent="0.15">
      <c r="A121" s="132"/>
      <c r="B121" s="132"/>
      <c r="C121" s="150"/>
      <c r="D121" s="151"/>
      <c r="E121" s="156"/>
      <c r="F121" s="156"/>
      <c r="G121" s="156"/>
      <c r="H121" s="156"/>
      <c r="I121" s="153"/>
      <c r="J121" s="158" t="s">
        <v>98</v>
      </c>
      <c r="K121" s="157"/>
      <c r="L121" s="157"/>
      <c r="M121" s="157"/>
      <c r="N121" s="157"/>
      <c r="O121" s="157"/>
      <c r="P121" s="157"/>
      <c r="Q121" s="157"/>
      <c r="R121" s="157"/>
      <c r="S121" s="157"/>
      <c r="T121" s="157"/>
      <c r="U121" s="157"/>
      <c r="V121" s="157"/>
      <c r="W121" s="157"/>
      <c r="X121" s="157"/>
      <c r="Y121" s="157"/>
      <c r="Z121" s="155"/>
    </row>
    <row r="122" spans="1:26" ht="20.100000000000001" customHeight="1" x14ac:dyDescent="0.15">
      <c r="A122" s="132">
        <f>IFERROR(IF(AND(TRIM($I122)&lt;&gt;"", NOT(AND(ISNUMBER(VALUE(SUBSTITUTE($I122,"-",""))), IFERROR(SEARCH("-",$I122),0)&gt;0))),1001,0),3)</f>
        <v>0</v>
      </c>
      <c r="B122" s="132"/>
      <c r="C122" s="150"/>
      <c r="D122" s="151">
        <f>D120+1</f>
        <v>6</v>
      </c>
      <c r="E122" s="130" t="s">
        <v>71</v>
      </c>
      <c r="I122" s="24"/>
      <c r="J122" s="24"/>
      <c r="K122" s="24"/>
      <c r="L122" s="24"/>
      <c r="M122" s="24"/>
      <c r="O122" s="163" t="s">
        <v>72</v>
      </c>
      <c r="P122" s="1"/>
      <c r="Q122" s="130" t="s">
        <v>73</v>
      </c>
      <c r="Y122" s="157"/>
      <c r="Z122" s="155"/>
    </row>
    <row r="123" spans="1:26" ht="20.100000000000001" customHeight="1" x14ac:dyDescent="0.15">
      <c r="A123" s="132"/>
      <c r="B123" s="132"/>
      <c r="C123" s="159"/>
      <c r="D123" s="156"/>
      <c r="E123" s="156"/>
      <c r="F123" s="156"/>
      <c r="G123" s="156"/>
      <c r="H123" s="156"/>
      <c r="I123" s="153"/>
      <c r="J123" s="158" t="s">
        <v>99</v>
      </c>
      <c r="K123" s="157"/>
      <c r="L123" s="157"/>
      <c r="M123" s="157"/>
      <c r="N123" s="157"/>
      <c r="O123" s="157"/>
      <c r="P123" s="157"/>
      <c r="Q123" s="157"/>
      <c r="R123" s="157"/>
      <c r="S123" s="157"/>
      <c r="T123" s="157"/>
      <c r="U123" s="157"/>
      <c r="V123" s="157"/>
      <c r="W123" s="157"/>
      <c r="X123" s="157"/>
      <c r="Y123" s="157"/>
      <c r="Z123" s="155"/>
    </row>
    <row r="124" spans="1:26" ht="20.100000000000001" customHeight="1" x14ac:dyDescent="0.15">
      <c r="A124" s="132">
        <f>IFERROR(IF(AND(TRIM($I124)&lt;&gt;"", NOT(AND(ISNUMBER(VALUE(SUBSTITUTE($I124,"-",""))), IFERROR(SEARCH("-",$I124),0)&gt;0))),1001,0),3)</f>
        <v>0</v>
      </c>
      <c r="B124" s="132"/>
      <c r="C124" s="150"/>
      <c r="D124" s="151">
        <f>D122+1</f>
        <v>7</v>
      </c>
      <c r="E124" s="130" t="s">
        <v>75</v>
      </c>
      <c r="I124" s="24"/>
      <c r="J124" s="24"/>
      <c r="K124" s="24"/>
      <c r="L124" s="24"/>
      <c r="M124" s="24"/>
      <c r="N124" s="157"/>
      <c r="O124" s="157"/>
      <c r="P124" s="157"/>
      <c r="Q124" s="157"/>
      <c r="R124" s="157"/>
      <c r="S124" s="157"/>
      <c r="T124" s="157"/>
      <c r="U124" s="157"/>
      <c r="V124" s="157"/>
      <c r="W124" s="157"/>
      <c r="X124" s="157"/>
      <c r="Y124" s="157"/>
      <c r="Z124" s="155"/>
    </row>
    <row r="125" spans="1:26" ht="20.100000000000001" customHeight="1" x14ac:dyDescent="0.15">
      <c r="A125" s="132"/>
      <c r="B125" s="132"/>
      <c r="C125" s="159"/>
      <c r="D125" s="156"/>
      <c r="E125" s="156"/>
      <c r="F125" s="156"/>
      <c r="G125" s="156"/>
      <c r="H125" s="156"/>
      <c r="I125" s="153"/>
      <c r="J125" s="158" t="s">
        <v>99</v>
      </c>
      <c r="K125" s="157"/>
      <c r="L125" s="157"/>
      <c r="M125" s="157"/>
      <c r="N125" s="157"/>
      <c r="O125" s="157"/>
      <c r="P125" s="157"/>
      <c r="Q125" s="157"/>
      <c r="R125" s="157"/>
      <c r="S125" s="157"/>
      <c r="T125" s="157"/>
      <c r="U125" s="157"/>
      <c r="V125" s="157"/>
      <c r="W125" s="157"/>
      <c r="X125" s="157"/>
      <c r="Y125" s="157"/>
      <c r="Z125" s="155"/>
    </row>
    <row r="126" spans="1:26" ht="20.100000000000001" customHeight="1" x14ac:dyDescent="0.15">
      <c r="A126" s="132">
        <f>IFERROR(IF(AND(TRIM($I126)&lt;&gt;"", NOT(IFERROR(SEARCH("@",$I126),0)&gt;0)),1001,0),3)</f>
        <v>0</v>
      </c>
      <c r="B126" s="132"/>
      <c r="C126" s="150"/>
      <c r="D126" s="151">
        <f>D124+1</f>
        <v>8</v>
      </c>
      <c r="E126" s="130" t="s">
        <v>76</v>
      </c>
      <c r="I126" s="24"/>
      <c r="J126" s="24"/>
      <c r="K126" s="24"/>
      <c r="L126" s="24"/>
      <c r="M126" s="24"/>
      <c r="N126" s="24"/>
      <c r="O126" s="24"/>
      <c r="P126" s="24"/>
      <c r="Q126" s="78"/>
      <c r="R126" s="24"/>
      <c r="S126" s="24"/>
      <c r="T126" s="24"/>
      <c r="U126" s="24"/>
      <c r="V126" s="24"/>
      <c r="W126" s="24"/>
      <c r="X126" s="24"/>
      <c r="Y126" s="24"/>
      <c r="Z126" s="155"/>
    </row>
    <row r="127" spans="1:26" ht="20.100000000000001" customHeight="1" x14ac:dyDescent="0.15">
      <c r="A127" s="132"/>
      <c r="B127" s="132"/>
      <c r="C127" s="159"/>
      <c r="D127" s="156"/>
      <c r="E127" s="156"/>
      <c r="F127" s="156"/>
      <c r="G127" s="156"/>
      <c r="H127" s="156"/>
      <c r="I127" s="153"/>
      <c r="J127" s="164" t="s">
        <v>124</v>
      </c>
      <c r="K127" s="181"/>
      <c r="L127" s="157"/>
      <c r="M127" s="157"/>
      <c r="N127" s="157"/>
      <c r="O127" s="157"/>
      <c r="P127" s="157"/>
      <c r="Q127" s="182"/>
      <c r="R127" s="157"/>
      <c r="S127" s="157"/>
      <c r="T127" s="157"/>
      <c r="U127" s="157"/>
      <c r="V127" s="157"/>
      <c r="W127" s="157"/>
      <c r="X127" s="157"/>
      <c r="Y127" s="157"/>
      <c r="Z127" s="155"/>
    </row>
    <row r="128" spans="1:26" ht="20.100000000000001" customHeight="1" x14ac:dyDescent="0.15">
      <c r="A128" s="132"/>
      <c r="B128" s="132"/>
      <c r="C128" s="170"/>
      <c r="D128" s="171"/>
      <c r="E128" s="171"/>
      <c r="F128" s="171"/>
      <c r="G128" s="171"/>
      <c r="H128" s="171"/>
      <c r="I128" s="173"/>
      <c r="J128" s="172"/>
      <c r="K128" s="173"/>
      <c r="L128" s="172"/>
      <c r="M128" s="172"/>
      <c r="N128" s="172"/>
      <c r="O128" s="172"/>
      <c r="P128" s="172"/>
      <c r="Q128" s="195"/>
      <c r="R128" s="172"/>
      <c r="S128" s="172"/>
      <c r="T128" s="172"/>
      <c r="U128" s="172"/>
      <c r="V128" s="172"/>
      <c r="W128" s="172"/>
      <c r="X128" s="172"/>
      <c r="Y128" s="172"/>
      <c r="Z128" s="174"/>
    </row>
    <row r="129" spans="1:26" ht="20.100000000000001" customHeight="1" x14ac:dyDescent="0.15">
      <c r="A129" s="132"/>
      <c r="B129" s="132"/>
      <c r="C129" s="156"/>
      <c r="D129" s="156"/>
      <c r="E129" s="156"/>
      <c r="F129" s="156"/>
      <c r="G129" s="156"/>
      <c r="H129" s="156"/>
      <c r="I129" s="176"/>
      <c r="J129" s="176"/>
      <c r="K129" s="176"/>
      <c r="L129" s="176"/>
      <c r="M129" s="176"/>
      <c r="N129" s="176"/>
      <c r="O129" s="176"/>
      <c r="P129" s="176"/>
      <c r="Q129" s="196"/>
      <c r="R129" s="176"/>
      <c r="S129" s="176"/>
      <c r="T129" s="176"/>
      <c r="U129" s="176"/>
      <c r="V129" s="176"/>
      <c r="W129" s="176"/>
      <c r="X129" s="176"/>
      <c r="Y129" s="176"/>
      <c r="Z129" s="156"/>
    </row>
    <row r="130" spans="1:26" ht="15.75" hidden="1" customHeight="1" x14ac:dyDescent="0.15">
      <c r="A130" s="132"/>
      <c r="B130" s="132"/>
      <c r="C130" s="156"/>
      <c r="D130" s="156"/>
      <c r="E130" s="156"/>
      <c r="F130" s="156"/>
      <c r="G130" s="156"/>
      <c r="H130" s="156"/>
      <c r="I130" s="176"/>
      <c r="J130" s="176"/>
      <c r="K130" s="176"/>
      <c r="L130" s="176"/>
      <c r="M130" s="176"/>
      <c r="N130" s="176"/>
      <c r="O130" s="176"/>
      <c r="P130" s="176"/>
      <c r="Q130" s="196"/>
      <c r="R130" s="176"/>
      <c r="S130" s="176"/>
      <c r="T130" s="176"/>
      <c r="U130" s="176"/>
      <c r="V130" s="176"/>
      <c r="W130" s="176"/>
      <c r="X130" s="176"/>
      <c r="Y130" s="176"/>
      <c r="Z130" s="156"/>
    </row>
    <row r="131" spans="1:26" ht="15.75" hidden="1" customHeight="1" x14ac:dyDescent="0.15">
      <c r="A131" s="132"/>
      <c r="B131" s="132"/>
      <c r="C131" s="156"/>
      <c r="D131" s="156"/>
      <c r="E131" s="156"/>
      <c r="F131" s="156"/>
      <c r="G131" s="156"/>
      <c r="H131" s="156"/>
      <c r="I131" s="176"/>
      <c r="J131" s="176"/>
      <c r="K131" s="176"/>
      <c r="L131" s="176"/>
      <c r="M131" s="176"/>
      <c r="N131" s="176"/>
      <c r="O131" s="176"/>
      <c r="P131" s="176"/>
      <c r="Q131" s="196"/>
      <c r="R131" s="176"/>
      <c r="S131" s="176"/>
      <c r="T131" s="176"/>
      <c r="U131" s="176"/>
      <c r="V131" s="176"/>
      <c r="W131" s="176"/>
      <c r="X131" s="176"/>
      <c r="Y131" s="176"/>
      <c r="Z131" s="156"/>
    </row>
    <row r="132" spans="1:26" ht="15.75" hidden="1" customHeight="1" x14ac:dyDescent="0.15">
      <c r="A132" s="132"/>
      <c r="B132" s="132"/>
      <c r="C132" s="156"/>
      <c r="D132" s="156"/>
      <c r="E132" s="156"/>
      <c r="F132" s="156"/>
      <c r="G132" s="156"/>
      <c r="H132" s="156"/>
      <c r="I132" s="176"/>
      <c r="J132" s="176"/>
      <c r="K132" s="176"/>
      <c r="L132" s="176"/>
      <c r="M132" s="176"/>
      <c r="N132" s="176"/>
      <c r="O132" s="176"/>
      <c r="P132" s="176"/>
      <c r="Q132" s="196"/>
      <c r="R132" s="176"/>
      <c r="S132" s="176"/>
      <c r="T132" s="176"/>
      <c r="U132" s="176"/>
      <c r="V132" s="176"/>
      <c r="W132" s="176"/>
      <c r="X132" s="176"/>
      <c r="Y132" s="176"/>
      <c r="Z132" s="156"/>
    </row>
    <row r="133" spans="1:26" ht="15.75" hidden="1" customHeight="1" x14ac:dyDescent="0.15">
      <c r="A133" s="132"/>
      <c r="B133" s="132"/>
      <c r="C133" s="156"/>
      <c r="D133" s="156"/>
      <c r="E133" s="156"/>
      <c r="F133" s="156"/>
      <c r="G133" s="156"/>
      <c r="H133" s="156"/>
      <c r="I133" s="176"/>
      <c r="J133" s="176"/>
      <c r="K133" s="176"/>
      <c r="L133" s="176"/>
      <c r="M133" s="176"/>
      <c r="N133" s="176"/>
      <c r="O133" s="176"/>
      <c r="P133" s="176"/>
      <c r="Q133" s="196"/>
      <c r="R133" s="176"/>
      <c r="S133" s="176"/>
      <c r="T133" s="176"/>
      <c r="U133" s="176"/>
      <c r="V133" s="176"/>
      <c r="W133" s="176"/>
      <c r="X133" s="176"/>
      <c r="Y133" s="176"/>
      <c r="Z133" s="156"/>
    </row>
    <row r="134" spans="1:26" ht="15.75" hidden="1" customHeight="1" x14ac:dyDescent="0.15">
      <c r="A134" s="132"/>
      <c r="B134" s="132"/>
      <c r="C134" s="156"/>
      <c r="D134" s="156"/>
      <c r="E134" s="156"/>
      <c r="F134" s="156"/>
      <c r="G134" s="156"/>
      <c r="H134" s="156"/>
      <c r="I134" s="176"/>
      <c r="J134" s="176"/>
      <c r="K134" s="176"/>
      <c r="L134" s="176"/>
      <c r="M134" s="176"/>
      <c r="N134" s="176"/>
      <c r="O134" s="176"/>
      <c r="P134" s="176"/>
      <c r="Q134" s="196"/>
      <c r="R134" s="176"/>
      <c r="S134" s="176"/>
      <c r="T134" s="176"/>
      <c r="U134" s="176"/>
      <c r="V134" s="176"/>
      <c r="W134" s="176"/>
      <c r="X134" s="176"/>
      <c r="Y134" s="176"/>
      <c r="Z134" s="156"/>
    </row>
    <row r="135" spans="1:26" ht="15.75" hidden="1" customHeight="1" x14ac:dyDescent="0.15">
      <c r="A135" s="132"/>
      <c r="B135" s="132"/>
      <c r="C135" s="156"/>
      <c r="D135" s="156"/>
      <c r="E135" s="156"/>
      <c r="F135" s="156"/>
      <c r="G135" s="156"/>
      <c r="H135" s="156"/>
      <c r="I135" s="176"/>
      <c r="J135" s="176"/>
      <c r="K135" s="176"/>
      <c r="L135" s="176"/>
      <c r="M135" s="176"/>
      <c r="N135" s="176"/>
      <c r="O135" s="176"/>
      <c r="P135" s="176"/>
      <c r="Q135" s="196"/>
      <c r="R135" s="176"/>
      <c r="S135" s="176"/>
      <c r="T135" s="176"/>
      <c r="U135" s="176"/>
      <c r="V135" s="176"/>
      <c r="W135" s="176"/>
      <c r="X135" s="176"/>
      <c r="Y135" s="176"/>
      <c r="Z135" s="156"/>
    </row>
    <row r="136" spans="1:26" ht="15.75" hidden="1" customHeight="1" x14ac:dyDescent="0.15">
      <c r="A136" s="132"/>
      <c r="B136" s="132"/>
      <c r="C136" s="156"/>
      <c r="D136" s="156"/>
      <c r="E136" s="156"/>
      <c r="F136" s="156"/>
      <c r="G136" s="156"/>
      <c r="H136" s="156"/>
      <c r="I136" s="176"/>
      <c r="J136" s="176"/>
      <c r="K136" s="176"/>
      <c r="L136" s="176"/>
      <c r="M136" s="176"/>
      <c r="N136" s="176"/>
      <c r="O136" s="176"/>
      <c r="P136" s="176"/>
      <c r="Q136" s="196"/>
      <c r="R136" s="176"/>
      <c r="S136" s="176"/>
      <c r="T136" s="176"/>
      <c r="U136" s="176"/>
      <c r="V136" s="176"/>
      <c r="W136" s="176"/>
      <c r="X136" s="176"/>
      <c r="Y136" s="176"/>
      <c r="Z136" s="156"/>
    </row>
    <row r="137" spans="1:26" ht="15.75" hidden="1" customHeight="1" x14ac:dyDescent="0.15">
      <c r="A137" s="132"/>
      <c r="B137" s="132"/>
      <c r="C137" s="156"/>
      <c r="D137" s="156"/>
      <c r="E137" s="156"/>
      <c r="F137" s="156"/>
      <c r="G137" s="156"/>
      <c r="H137" s="156"/>
      <c r="I137" s="176"/>
      <c r="J137" s="176"/>
      <c r="K137" s="176"/>
      <c r="L137" s="176"/>
      <c r="M137" s="176"/>
      <c r="N137" s="176"/>
      <c r="O137" s="176"/>
      <c r="P137" s="176"/>
      <c r="Q137" s="196"/>
      <c r="R137" s="176"/>
      <c r="S137" s="176"/>
      <c r="T137" s="176"/>
      <c r="U137" s="176"/>
      <c r="V137" s="176"/>
      <c r="W137" s="176"/>
      <c r="X137" s="176"/>
      <c r="Y137" s="176"/>
      <c r="Z137" s="156"/>
    </row>
    <row r="138" spans="1:26" ht="15.75" hidden="1" customHeight="1" x14ac:dyDescent="0.15">
      <c r="A138" s="132"/>
      <c r="B138" s="132"/>
      <c r="C138" s="156"/>
      <c r="D138" s="156"/>
      <c r="E138" s="156"/>
      <c r="F138" s="156"/>
      <c r="G138" s="156"/>
      <c r="H138" s="156"/>
      <c r="I138" s="176"/>
      <c r="J138" s="176"/>
      <c r="K138" s="176"/>
      <c r="L138" s="176"/>
      <c r="M138" s="176"/>
      <c r="N138" s="176"/>
      <c r="O138" s="176"/>
      <c r="P138" s="176"/>
      <c r="Q138" s="196"/>
      <c r="R138" s="176"/>
      <c r="S138" s="176"/>
      <c r="T138" s="176"/>
      <c r="U138" s="176"/>
      <c r="V138" s="176"/>
      <c r="W138" s="176"/>
      <c r="X138" s="176"/>
      <c r="Y138" s="176"/>
      <c r="Z138" s="156"/>
    </row>
    <row r="139" spans="1:26" ht="15.75" hidden="1" customHeight="1" x14ac:dyDescent="0.15">
      <c r="A139" s="132"/>
      <c r="B139" s="132"/>
      <c r="C139" s="156"/>
      <c r="D139" s="156"/>
      <c r="E139" s="156"/>
      <c r="F139" s="156"/>
      <c r="G139" s="156"/>
      <c r="H139" s="156"/>
      <c r="I139" s="176"/>
      <c r="J139" s="176"/>
      <c r="K139" s="176"/>
      <c r="L139" s="176"/>
      <c r="M139" s="176"/>
      <c r="N139" s="176"/>
      <c r="O139" s="176"/>
      <c r="P139" s="176"/>
      <c r="Q139" s="196"/>
      <c r="R139" s="176"/>
      <c r="S139" s="176"/>
      <c r="T139" s="176"/>
      <c r="U139" s="176"/>
      <c r="V139" s="176"/>
      <c r="W139" s="176"/>
      <c r="X139" s="176"/>
      <c r="Y139" s="176"/>
      <c r="Z139" s="156"/>
    </row>
    <row r="140" spans="1:26" ht="15.75" hidden="1" customHeight="1" x14ac:dyDescent="0.15">
      <c r="A140" s="132"/>
      <c r="B140" s="132"/>
      <c r="C140" s="156"/>
      <c r="D140" s="156"/>
      <c r="E140" s="156"/>
      <c r="F140" s="156"/>
      <c r="G140" s="156"/>
      <c r="H140" s="156"/>
      <c r="I140" s="176"/>
      <c r="J140" s="176"/>
      <c r="K140" s="176"/>
      <c r="L140" s="176"/>
      <c r="M140" s="176"/>
      <c r="N140" s="176"/>
      <c r="O140" s="176"/>
      <c r="P140" s="176"/>
      <c r="Q140" s="196"/>
      <c r="R140" s="176"/>
      <c r="S140" s="176"/>
      <c r="T140" s="176"/>
      <c r="U140" s="176"/>
      <c r="V140" s="176"/>
      <c r="W140" s="176"/>
      <c r="X140" s="176"/>
      <c r="Y140" s="176"/>
      <c r="Z140" s="156"/>
    </row>
    <row r="141" spans="1:26" ht="15.75" hidden="1" customHeight="1" x14ac:dyDescent="0.15">
      <c r="A141" s="132"/>
      <c r="B141" s="132"/>
      <c r="C141" s="156"/>
      <c r="D141" s="156"/>
      <c r="E141" s="156"/>
      <c r="F141" s="156"/>
      <c r="G141" s="156"/>
      <c r="H141" s="156"/>
      <c r="I141" s="176"/>
      <c r="J141" s="176"/>
      <c r="K141" s="176"/>
      <c r="L141" s="176"/>
      <c r="M141" s="176"/>
      <c r="N141" s="176"/>
      <c r="O141" s="176"/>
      <c r="P141" s="176"/>
      <c r="Q141" s="196"/>
      <c r="R141" s="176"/>
      <c r="S141" s="176"/>
      <c r="T141" s="176"/>
      <c r="U141" s="176"/>
      <c r="V141" s="176"/>
      <c r="W141" s="176"/>
      <c r="X141" s="176"/>
      <c r="Y141" s="176"/>
      <c r="Z141" s="156"/>
    </row>
    <row r="142" spans="1:26" ht="15.75" hidden="1" customHeight="1" x14ac:dyDescent="0.15">
      <c r="A142" s="132"/>
      <c r="B142" s="132"/>
      <c r="C142" s="156"/>
      <c r="D142" s="156"/>
      <c r="E142" s="156"/>
      <c r="F142" s="156"/>
      <c r="G142" s="156"/>
      <c r="H142" s="156"/>
      <c r="I142" s="176"/>
      <c r="J142" s="176"/>
      <c r="K142" s="176"/>
      <c r="L142" s="176"/>
      <c r="M142" s="176"/>
      <c r="N142" s="176"/>
      <c r="O142" s="176"/>
      <c r="P142" s="176"/>
      <c r="Q142" s="196"/>
      <c r="R142" s="176"/>
      <c r="S142" s="176"/>
      <c r="T142" s="176"/>
      <c r="U142" s="176"/>
      <c r="V142" s="176"/>
      <c r="W142" s="176"/>
      <c r="X142" s="176"/>
      <c r="Y142" s="176"/>
      <c r="Z142" s="156"/>
    </row>
    <row r="143" spans="1:26" ht="15.75" hidden="1" customHeight="1" x14ac:dyDescent="0.15">
      <c r="A143" s="132"/>
      <c r="B143" s="132"/>
      <c r="C143" s="156"/>
      <c r="D143" s="156"/>
      <c r="E143" s="156"/>
      <c r="F143" s="156"/>
      <c r="G143" s="156"/>
      <c r="H143" s="156"/>
      <c r="I143" s="176"/>
      <c r="J143" s="176"/>
      <c r="K143" s="176"/>
      <c r="L143" s="176"/>
      <c r="M143" s="176"/>
      <c r="N143" s="176"/>
      <c r="O143" s="176"/>
      <c r="P143" s="176"/>
      <c r="Q143" s="196"/>
      <c r="R143" s="176"/>
      <c r="S143" s="176"/>
      <c r="T143" s="176"/>
      <c r="U143" s="176"/>
      <c r="V143" s="176"/>
      <c r="W143" s="176"/>
      <c r="X143" s="176"/>
      <c r="Y143" s="176"/>
      <c r="Z143" s="156"/>
    </row>
    <row r="144" spans="1:26" ht="15.75" hidden="1" customHeight="1" x14ac:dyDescent="0.15">
      <c r="A144" s="132"/>
      <c r="B144" s="132"/>
      <c r="C144" s="156"/>
      <c r="D144" s="156"/>
      <c r="E144" s="156"/>
      <c r="F144" s="156"/>
      <c r="G144" s="156"/>
      <c r="H144" s="156"/>
      <c r="I144" s="176"/>
      <c r="J144" s="176"/>
      <c r="K144" s="176"/>
      <c r="L144" s="176"/>
      <c r="M144" s="176"/>
      <c r="N144" s="176"/>
      <c r="O144" s="176"/>
      <c r="P144" s="176"/>
      <c r="Q144" s="196"/>
      <c r="R144" s="176"/>
      <c r="S144" s="176"/>
      <c r="T144" s="176"/>
      <c r="U144" s="176"/>
      <c r="V144" s="176"/>
      <c r="W144" s="176"/>
      <c r="X144" s="176"/>
      <c r="Y144" s="176"/>
      <c r="Z144" s="156"/>
    </row>
    <row r="145" spans="1:26" ht="15.75" hidden="1" customHeight="1" x14ac:dyDescent="0.15">
      <c r="A145" s="132"/>
      <c r="B145" s="132"/>
      <c r="C145" s="156"/>
      <c r="D145" s="156"/>
      <c r="E145" s="156"/>
      <c r="F145" s="156"/>
      <c r="G145" s="156"/>
      <c r="H145" s="156"/>
      <c r="I145" s="176"/>
      <c r="J145" s="176"/>
      <c r="K145" s="176"/>
      <c r="L145" s="176"/>
      <c r="M145" s="176"/>
      <c r="N145" s="176"/>
      <c r="O145" s="176"/>
      <c r="P145" s="176"/>
      <c r="Q145" s="196"/>
      <c r="R145" s="176"/>
      <c r="S145" s="176"/>
      <c r="T145" s="176"/>
      <c r="U145" s="176"/>
      <c r="V145" s="176"/>
      <c r="W145" s="176"/>
      <c r="X145" s="176"/>
      <c r="Y145" s="176"/>
      <c r="Z145" s="156"/>
    </row>
    <row r="146" spans="1:26" ht="15.75" hidden="1" customHeight="1" x14ac:dyDescent="0.15">
      <c r="A146" s="132"/>
      <c r="B146" s="132"/>
      <c r="C146" s="156"/>
      <c r="D146" s="156"/>
      <c r="E146" s="156"/>
      <c r="F146" s="156"/>
      <c r="G146" s="156"/>
      <c r="H146" s="156"/>
      <c r="I146" s="176"/>
      <c r="J146" s="176"/>
      <c r="K146" s="176"/>
      <c r="L146" s="176"/>
      <c r="M146" s="176"/>
      <c r="N146" s="176"/>
      <c r="O146" s="176"/>
      <c r="P146" s="176"/>
      <c r="Q146" s="196"/>
      <c r="R146" s="176"/>
      <c r="S146" s="176"/>
      <c r="T146" s="176"/>
      <c r="U146" s="176"/>
      <c r="V146" s="176"/>
      <c r="W146" s="176"/>
      <c r="X146" s="176"/>
      <c r="Y146" s="176"/>
      <c r="Z146" s="156"/>
    </row>
    <row r="147" spans="1:26" ht="15.75" hidden="1" customHeight="1" x14ac:dyDescent="0.15">
      <c r="A147" s="132"/>
      <c r="B147" s="132"/>
      <c r="C147" s="156"/>
      <c r="D147" s="156"/>
      <c r="E147" s="156"/>
      <c r="F147" s="156"/>
      <c r="G147" s="156"/>
      <c r="H147" s="156"/>
      <c r="I147" s="176"/>
      <c r="J147" s="176"/>
      <c r="K147" s="176"/>
      <c r="L147" s="176"/>
      <c r="M147" s="176"/>
      <c r="N147" s="176"/>
      <c r="O147" s="176"/>
      <c r="P147" s="176"/>
      <c r="Q147" s="196"/>
      <c r="R147" s="176"/>
      <c r="S147" s="176"/>
      <c r="T147" s="176"/>
      <c r="U147" s="176"/>
      <c r="V147" s="176"/>
      <c r="W147" s="176"/>
      <c r="X147" s="176"/>
      <c r="Y147" s="176"/>
      <c r="Z147" s="156"/>
    </row>
    <row r="148" spans="1:26" ht="15.75" hidden="1" customHeight="1" x14ac:dyDescent="0.15">
      <c r="A148" s="132"/>
      <c r="B148" s="132"/>
      <c r="C148" s="156"/>
      <c r="D148" s="156"/>
      <c r="E148" s="156"/>
      <c r="F148" s="156"/>
      <c r="G148" s="156"/>
      <c r="H148" s="156"/>
      <c r="I148" s="176"/>
      <c r="J148" s="176"/>
      <c r="K148" s="176"/>
      <c r="L148" s="176"/>
      <c r="M148" s="176"/>
      <c r="N148" s="176"/>
      <c r="O148" s="176"/>
      <c r="P148" s="176"/>
      <c r="Q148" s="196"/>
      <c r="R148" s="176"/>
      <c r="S148" s="176"/>
      <c r="T148" s="176"/>
      <c r="U148" s="176"/>
      <c r="V148" s="176"/>
      <c r="W148" s="176"/>
      <c r="X148" s="176"/>
      <c r="Y148" s="176"/>
      <c r="Z148" s="156"/>
    </row>
    <row r="149" spans="1:26" ht="20.100000000000001" customHeight="1" x14ac:dyDescent="0.15">
      <c r="A149" s="132"/>
      <c r="B149" s="132"/>
      <c r="C149" s="156"/>
      <c r="D149" s="156"/>
      <c r="E149" s="156"/>
      <c r="F149" s="156"/>
      <c r="G149" s="156"/>
      <c r="H149" s="156"/>
      <c r="I149" s="176"/>
      <c r="J149" s="156"/>
      <c r="K149" s="156"/>
      <c r="L149" s="156"/>
      <c r="M149" s="156"/>
      <c r="N149" s="156"/>
      <c r="O149" s="156"/>
      <c r="P149" s="156"/>
      <c r="Q149" s="197"/>
      <c r="R149" s="156"/>
      <c r="S149" s="156"/>
      <c r="T149" s="156"/>
      <c r="U149" s="156"/>
      <c r="V149" s="156"/>
      <c r="W149" s="156"/>
      <c r="X149" s="156"/>
      <c r="Y149" s="156"/>
      <c r="Z149" s="156"/>
    </row>
    <row r="150" spans="1:26" ht="20.100000000000001" customHeight="1" x14ac:dyDescent="0.15">
      <c r="A150" s="132"/>
      <c r="B150" s="132"/>
      <c r="C150" s="143" t="s">
        <v>87</v>
      </c>
      <c r="D150" s="144"/>
      <c r="E150" s="144"/>
      <c r="F150" s="144"/>
      <c r="G150" s="144"/>
      <c r="H150" s="145"/>
      <c r="I150" s="177"/>
      <c r="K150" s="177"/>
    </row>
    <row r="151" spans="1:26" ht="20.100000000000001" customHeight="1" x14ac:dyDescent="0.15">
      <c r="A151" s="132"/>
      <c r="B151" s="132"/>
      <c r="C151" s="146"/>
      <c r="D151" s="147"/>
      <c r="E151" s="147"/>
      <c r="F151" s="147"/>
      <c r="G151" s="147"/>
      <c r="H151" s="147"/>
      <c r="I151" s="148"/>
      <c r="J151" s="148"/>
      <c r="K151" s="148"/>
      <c r="L151" s="148"/>
      <c r="M151" s="148"/>
      <c r="N151" s="148"/>
      <c r="O151" s="148"/>
      <c r="P151" s="148"/>
      <c r="Q151" s="148"/>
      <c r="R151" s="148"/>
      <c r="S151" s="148"/>
      <c r="T151" s="148"/>
      <c r="U151" s="148"/>
      <c r="V151" s="148"/>
      <c r="W151" s="148"/>
      <c r="X151" s="148"/>
      <c r="Y151" s="148"/>
      <c r="Z151" s="149"/>
    </row>
    <row r="152" spans="1:26" ht="20.100000000000001" customHeight="1" x14ac:dyDescent="0.15">
      <c r="A152" s="132"/>
      <c r="B152" s="132"/>
      <c r="C152" s="146"/>
      <c r="D152" s="198" t="s">
        <v>88</v>
      </c>
      <c r="E152" s="178"/>
      <c r="F152" s="178"/>
      <c r="G152" s="178"/>
      <c r="H152" s="178"/>
      <c r="I152" s="178"/>
      <c r="J152" s="178"/>
      <c r="K152" s="178"/>
      <c r="L152" s="178"/>
      <c r="M152" s="178"/>
      <c r="N152" s="178"/>
      <c r="O152" s="178"/>
      <c r="P152" s="178"/>
      <c r="Q152" s="178"/>
      <c r="R152" s="178"/>
      <c r="S152" s="178"/>
      <c r="T152" s="178"/>
      <c r="U152" s="178"/>
      <c r="V152" s="178"/>
      <c r="W152" s="178"/>
      <c r="X152" s="157"/>
      <c r="Y152" s="156"/>
      <c r="Z152" s="155"/>
    </row>
    <row r="153" spans="1:26" ht="20.100000000000001" customHeight="1" x14ac:dyDescent="0.15">
      <c r="A153" s="132">
        <f>IFERROR(IF(AND($I153&lt;&gt;"しない", $I153&lt;&gt;"する"),1001,0),3)</f>
        <v>0</v>
      </c>
      <c r="B153" s="132"/>
      <c r="C153" s="150"/>
      <c r="D153" s="151">
        <v>1</v>
      </c>
      <c r="E153" s="156" t="s">
        <v>89</v>
      </c>
      <c r="F153" s="156"/>
      <c r="G153" s="156"/>
      <c r="H153" s="156"/>
      <c r="I153" s="24" t="s">
        <v>90</v>
      </c>
      <c r="J153" s="77"/>
      <c r="K153" s="77"/>
      <c r="L153" s="77"/>
      <c r="M153" s="77"/>
      <c r="N153" s="156"/>
      <c r="O153" s="156"/>
      <c r="P153" s="156"/>
      <c r="Q153" s="156"/>
      <c r="R153" s="156"/>
      <c r="S153" s="156"/>
      <c r="T153" s="156"/>
      <c r="U153" s="156"/>
      <c r="Z153" s="199"/>
    </row>
    <row r="154" spans="1:26" ht="20.100000000000001" customHeight="1" x14ac:dyDescent="0.15">
      <c r="A154" s="132"/>
      <c r="B154" s="132"/>
      <c r="C154" s="159"/>
      <c r="D154" s="156"/>
      <c r="E154" s="156"/>
      <c r="F154" s="156"/>
      <c r="G154" s="156"/>
      <c r="H154" s="156"/>
      <c r="I154" s="200"/>
      <c r="J154" s="158" t="s">
        <v>28</v>
      </c>
      <c r="K154" s="158"/>
      <c r="L154" s="158"/>
      <c r="M154" s="158"/>
      <c r="N154" s="158"/>
      <c r="O154" s="158"/>
      <c r="P154" s="158"/>
      <c r="Q154" s="158"/>
      <c r="R154" s="158"/>
      <c r="S154" s="158"/>
      <c r="T154" s="158"/>
      <c r="U154" s="156"/>
      <c r="Z154" s="199"/>
    </row>
    <row r="155" spans="1:26" ht="20.100000000000001" customHeight="1" x14ac:dyDescent="0.15">
      <c r="A155" s="132">
        <f>IFERROR(IF(AND($I153="する",OR(TRIM($I155)="", NOT(OR(IFERROR(SEARCH(" ",$I155),0)&gt;0, IFERROR(SEARCH("　",$I155),0)&gt;0)))),1001,0),3)</f>
        <v>0</v>
      </c>
      <c r="B155" s="132"/>
      <c r="C155" s="150"/>
      <c r="D155" s="151">
        <v>2</v>
      </c>
      <c r="E155" s="130" t="s">
        <v>96</v>
      </c>
      <c r="I155" s="24"/>
      <c r="J155" s="24"/>
      <c r="K155" s="24"/>
      <c r="L155" s="24"/>
      <c r="M155" s="24"/>
      <c r="N155" s="24"/>
      <c r="O155" s="24"/>
      <c r="P155" s="24"/>
      <c r="Q155" s="24"/>
      <c r="R155" s="24"/>
      <c r="S155" s="24"/>
      <c r="T155" s="24"/>
      <c r="U155" s="24"/>
      <c r="V155" s="24"/>
      <c r="W155" s="24"/>
      <c r="X155" s="24"/>
      <c r="Y155" s="24"/>
      <c r="Z155" s="155"/>
    </row>
    <row r="156" spans="1:26" ht="20.100000000000001" customHeight="1" x14ac:dyDescent="0.15">
      <c r="A156" s="132"/>
      <c r="B156" s="132"/>
      <c r="C156" s="150"/>
      <c r="D156" s="151"/>
      <c r="E156" s="156"/>
      <c r="F156" s="156"/>
      <c r="G156" s="156"/>
      <c r="H156" s="156"/>
      <c r="I156" s="162"/>
      <c r="J156" s="158" t="s">
        <v>68</v>
      </c>
      <c r="K156" s="158"/>
      <c r="L156" s="158"/>
      <c r="M156" s="158"/>
      <c r="N156" s="158"/>
      <c r="O156" s="158"/>
      <c r="P156" s="158"/>
      <c r="Q156" s="158"/>
      <c r="R156" s="158"/>
      <c r="S156" s="158"/>
      <c r="T156" s="158"/>
      <c r="U156" s="158"/>
      <c r="V156" s="158"/>
      <c r="W156" s="158"/>
      <c r="X156" s="158"/>
      <c r="Y156" s="158"/>
      <c r="Z156" s="155"/>
    </row>
    <row r="157" spans="1:26" ht="20.100000000000001" customHeight="1" x14ac:dyDescent="0.15">
      <c r="A157" s="132">
        <f>IFERROR(IF(AND($I153="する",OR(TRIM($I157)="", NOT(OR(IFERROR(SEARCH(" ",$I157),0)&gt;0, IFERROR(SEARCH("　",$I157),0)&gt;0)))),1001,0),3)</f>
        <v>0</v>
      </c>
      <c r="B157" s="132"/>
      <c r="C157" s="150"/>
      <c r="D157" s="151">
        <v>3</v>
      </c>
      <c r="E157" s="130" t="s">
        <v>97</v>
      </c>
      <c r="I157" s="24"/>
      <c r="J157" s="24"/>
      <c r="K157" s="24"/>
      <c r="L157" s="24"/>
      <c r="M157" s="24"/>
      <c r="N157" s="24"/>
      <c r="O157" s="24"/>
      <c r="P157" s="24"/>
      <c r="Q157" s="24"/>
      <c r="R157" s="24"/>
      <c r="S157" s="24"/>
      <c r="T157" s="24"/>
      <c r="U157" s="24"/>
      <c r="V157" s="24"/>
      <c r="W157" s="24"/>
      <c r="X157" s="24"/>
      <c r="Y157" s="24"/>
      <c r="Z157" s="155"/>
    </row>
    <row r="158" spans="1:26" ht="20.100000000000001" customHeight="1" x14ac:dyDescent="0.15">
      <c r="A158" s="132"/>
      <c r="B158" s="132"/>
      <c r="C158" s="159"/>
      <c r="D158" s="156"/>
      <c r="E158" s="156"/>
      <c r="F158" s="156"/>
      <c r="G158" s="156"/>
      <c r="H158" s="156"/>
      <c r="I158" s="162"/>
      <c r="J158" s="158" t="s">
        <v>70</v>
      </c>
      <c r="K158" s="158"/>
      <c r="L158" s="158"/>
      <c r="M158" s="158"/>
      <c r="N158" s="158"/>
      <c r="O158" s="158"/>
      <c r="P158" s="158"/>
      <c r="Q158" s="158"/>
      <c r="R158" s="158"/>
      <c r="S158" s="158"/>
      <c r="T158" s="158"/>
      <c r="U158" s="158"/>
      <c r="V158" s="158"/>
      <c r="W158" s="158"/>
      <c r="X158" s="158"/>
      <c r="Y158" s="158"/>
      <c r="Z158" s="155"/>
    </row>
    <row r="159" spans="1:26" ht="20.100000000000001" customHeight="1" x14ac:dyDescent="0.15">
      <c r="A159" s="132">
        <f>IFERROR(IF(AND($I153="する",OR(TRIM($I159)="", LEN($I159)&lt;&gt;8, NOT(ISNUMBER(VALUE($I159))), IFERROR(SEARCH("-", $I159),0)&gt;0)),1001,0),3)</f>
        <v>0</v>
      </c>
      <c r="B159" s="132"/>
      <c r="C159" s="150"/>
      <c r="D159" s="151">
        <v>4</v>
      </c>
      <c r="E159" s="130" t="s">
        <v>91</v>
      </c>
      <c r="I159" s="24"/>
      <c r="J159" s="24"/>
      <c r="K159" s="24"/>
      <c r="L159" s="24"/>
      <c r="M159" s="24"/>
      <c r="N159" s="156"/>
      <c r="O159" s="156"/>
      <c r="P159" s="156"/>
      <c r="Q159" s="156"/>
      <c r="R159" s="156"/>
      <c r="S159" s="156"/>
      <c r="T159" s="156"/>
      <c r="U159" s="156"/>
      <c r="V159" s="156"/>
      <c r="W159" s="156"/>
      <c r="X159" s="156"/>
      <c r="Y159" s="156"/>
      <c r="Z159" s="155"/>
    </row>
    <row r="160" spans="1:26" ht="20.100000000000001" customHeight="1" x14ac:dyDescent="0.15">
      <c r="A160" s="132"/>
      <c r="B160" s="132"/>
      <c r="C160" s="159"/>
      <c r="D160" s="156"/>
      <c r="E160" s="156"/>
      <c r="F160" s="156"/>
      <c r="G160" s="156"/>
      <c r="H160" s="156"/>
      <c r="I160" s="153"/>
      <c r="J160" s="158" t="s">
        <v>113</v>
      </c>
      <c r="K160" s="157"/>
      <c r="L160" s="157"/>
      <c r="M160" s="157"/>
      <c r="N160" s="157"/>
      <c r="O160" s="157"/>
      <c r="P160" s="157"/>
      <c r="Q160" s="157"/>
      <c r="R160" s="157"/>
      <c r="S160" s="157"/>
      <c r="T160" s="157"/>
      <c r="U160" s="157"/>
      <c r="V160" s="157"/>
      <c r="W160" s="157"/>
      <c r="X160" s="157"/>
      <c r="Y160" s="157"/>
      <c r="Z160" s="155"/>
    </row>
    <row r="161" spans="1:28" ht="20.100000000000001" customHeight="1" x14ac:dyDescent="0.15">
      <c r="A161" s="132">
        <f>IFERROR(IF(AND($I153="する",TRIM($I161)=""),1001,0),3)</f>
        <v>0</v>
      </c>
      <c r="B161" s="132"/>
      <c r="C161" s="150"/>
      <c r="D161" s="151">
        <v>5</v>
      </c>
      <c r="E161" s="130" t="s">
        <v>63</v>
      </c>
      <c r="I161" s="73"/>
      <c r="J161" s="74"/>
      <c r="K161" s="74"/>
      <c r="L161" s="74"/>
      <c r="M161" s="74"/>
      <c r="N161" s="156"/>
      <c r="O161" s="156"/>
      <c r="P161" s="156"/>
      <c r="Q161" s="156"/>
      <c r="R161" s="156"/>
      <c r="S161" s="156"/>
      <c r="T161" s="156"/>
      <c r="U161" s="156"/>
      <c r="V161" s="156"/>
      <c r="W161" s="156"/>
      <c r="X161" s="156"/>
      <c r="Y161" s="156"/>
      <c r="Z161" s="155"/>
    </row>
    <row r="162" spans="1:28" ht="20.100000000000001" customHeight="1" x14ac:dyDescent="0.15">
      <c r="A162" s="132"/>
      <c r="B162" s="132"/>
      <c r="C162" s="150"/>
      <c r="D162" s="151"/>
      <c r="E162" s="156"/>
      <c r="F162" s="156"/>
      <c r="G162" s="156"/>
      <c r="H162" s="156"/>
      <c r="I162" s="153"/>
      <c r="J162" s="158" t="s">
        <v>125</v>
      </c>
      <c r="K162" s="157"/>
      <c r="L162" s="157"/>
      <c r="M162" s="157"/>
      <c r="N162" s="157"/>
      <c r="O162" s="157"/>
      <c r="P162" s="157"/>
      <c r="Q162" s="157"/>
      <c r="R162" s="157"/>
      <c r="S162" s="157"/>
      <c r="T162" s="157"/>
      <c r="U162" s="157"/>
      <c r="V162" s="157"/>
      <c r="W162" s="157"/>
      <c r="X162" s="157"/>
      <c r="Y162" s="157"/>
      <c r="Z162" s="155"/>
    </row>
    <row r="163" spans="1:28" ht="20.100000000000001" customHeight="1" x14ac:dyDescent="0.15">
      <c r="A163" s="132">
        <f>IFERROR(IF(AND($I153="する",AND($I163&lt;&gt;"", OR(ISERROR(FIND("@"&amp;LEFT($I163,3)&amp;"@", 都道府県3))=FALSE, ISERROR(FIND("@"&amp;LEFT($I163,4)&amp;"@",都道府県4))=FALSE))=FALSE),1001,0),3)</f>
        <v>0</v>
      </c>
      <c r="B163" s="132"/>
      <c r="C163" s="150"/>
      <c r="D163" s="151">
        <v>6</v>
      </c>
      <c r="E163" s="130" t="s">
        <v>64</v>
      </c>
      <c r="I163" s="75"/>
      <c r="J163" s="75"/>
      <c r="K163" s="75"/>
      <c r="L163" s="75"/>
      <c r="M163" s="75"/>
      <c r="N163" s="75"/>
      <c r="O163" s="75"/>
      <c r="P163" s="75"/>
      <c r="Q163" s="76"/>
      <c r="R163" s="75"/>
      <c r="S163" s="75"/>
      <c r="T163" s="75"/>
      <c r="U163" s="75"/>
      <c r="V163" s="75"/>
      <c r="W163" s="75"/>
      <c r="X163" s="75"/>
      <c r="Y163" s="75"/>
      <c r="Z163" s="155"/>
    </row>
    <row r="164" spans="1:28" ht="20.100000000000001" customHeight="1" x14ac:dyDescent="0.15">
      <c r="A164" s="132"/>
      <c r="B164" s="132"/>
      <c r="C164" s="150"/>
      <c r="D164" s="151"/>
      <c r="E164" s="156"/>
      <c r="F164" s="156"/>
      <c r="G164" s="156"/>
      <c r="H164" s="156"/>
      <c r="I164" s="153"/>
      <c r="J164" s="158" t="s">
        <v>65</v>
      </c>
      <c r="K164" s="157"/>
      <c r="L164" s="157"/>
      <c r="M164" s="157"/>
      <c r="N164" s="157"/>
      <c r="O164" s="157"/>
      <c r="P164" s="157"/>
      <c r="Q164" s="157"/>
      <c r="R164" s="157"/>
      <c r="S164" s="157"/>
      <c r="T164" s="157"/>
      <c r="U164" s="157"/>
      <c r="V164" s="157"/>
      <c r="W164" s="157"/>
      <c r="X164" s="157"/>
      <c r="Y164" s="157"/>
      <c r="Z164" s="155"/>
    </row>
    <row r="165" spans="1:28" ht="20.100000000000001" customHeight="1" x14ac:dyDescent="0.15">
      <c r="A165" s="132">
        <f>IFERROR(IF(AND($I153="する",NOT(AND(TRIM($I165)&lt;&gt;"",ISNUMBER(VALUE(SUBSTITUTE($I165,"-",""))),IFERROR(SEARCH("-",$I165),0)&gt;0))),1001,0),3)</f>
        <v>0</v>
      </c>
      <c r="B165" s="132"/>
      <c r="C165" s="150"/>
      <c r="D165" s="151">
        <v>7</v>
      </c>
      <c r="E165" s="130" t="s">
        <v>71</v>
      </c>
      <c r="I165" s="24"/>
      <c r="J165" s="24"/>
      <c r="K165" s="24"/>
      <c r="L165" s="24"/>
      <c r="M165" s="24"/>
      <c r="Y165" s="157"/>
      <c r="Z165" s="155"/>
    </row>
    <row r="166" spans="1:28" ht="20.100000000000001" customHeight="1" x14ac:dyDescent="0.15">
      <c r="A166" s="132"/>
      <c r="B166" s="132"/>
      <c r="C166" s="159"/>
      <c r="D166" s="156"/>
      <c r="E166" s="156"/>
      <c r="F166" s="156"/>
      <c r="G166" s="156"/>
      <c r="H166" s="156"/>
      <c r="I166" s="153"/>
      <c r="J166" s="158" t="s">
        <v>74</v>
      </c>
      <c r="K166" s="157"/>
      <c r="L166" s="157"/>
      <c r="M166" s="157"/>
      <c r="N166" s="157"/>
      <c r="O166" s="157"/>
      <c r="P166" s="157"/>
      <c r="Q166" s="157"/>
      <c r="R166" s="157"/>
      <c r="S166" s="157"/>
      <c r="T166" s="157"/>
      <c r="U166" s="157"/>
      <c r="V166" s="157"/>
      <c r="W166" s="157"/>
      <c r="X166" s="157"/>
      <c r="Y166" s="157"/>
      <c r="Z166" s="155"/>
    </row>
    <row r="167" spans="1:28" ht="20.100000000000001" customHeight="1" x14ac:dyDescent="0.15">
      <c r="A167" s="132">
        <f>IFERROR(IF(AND($I153="する",AND(TRIM($I167)&lt;&gt;"",NOT(AND(ISNUMBER(VALUE(SUBSTITUTE($I167,"-",""))),IFERROR(SEARCH("-",$I167),0)&gt;0)))),1001,0),3)</f>
        <v>0</v>
      </c>
      <c r="B167" s="132"/>
      <c r="C167" s="150"/>
      <c r="D167" s="151">
        <v>8</v>
      </c>
      <c r="E167" s="130" t="s">
        <v>75</v>
      </c>
      <c r="I167" s="24"/>
      <c r="J167" s="24"/>
      <c r="K167" s="24"/>
      <c r="L167" s="24"/>
      <c r="M167" s="24"/>
      <c r="N167" s="157"/>
      <c r="O167" s="157"/>
      <c r="P167" s="157"/>
      <c r="Q167" s="157"/>
      <c r="R167" s="157"/>
      <c r="S167" s="157"/>
      <c r="T167" s="157"/>
      <c r="U167" s="157"/>
      <c r="V167" s="157"/>
      <c r="W167" s="157"/>
      <c r="X167" s="157"/>
      <c r="Y167" s="157"/>
      <c r="Z167" s="155"/>
    </row>
    <row r="168" spans="1:28" ht="20.100000000000001" customHeight="1" x14ac:dyDescent="0.15">
      <c r="A168" s="132"/>
      <c r="B168" s="132"/>
      <c r="C168" s="159"/>
      <c r="D168" s="156"/>
      <c r="E168" s="156"/>
      <c r="F168" s="156"/>
      <c r="G168" s="156"/>
      <c r="H168" s="156"/>
      <c r="I168" s="153"/>
      <c r="J168" s="158" t="s">
        <v>74</v>
      </c>
      <c r="K168" s="157"/>
      <c r="L168" s="157"/>
      <c r="M168" s="157"/>
      <c r="N168" s="157"/>
      <c r="O168" s="157"/>
      <c r="P168" s="157"/>
      <c r="Q168" s="157"/>
      <c r="R168" s="157"/>
      <c r="S168" s="157"/>
      <c r="T168" s="157"/>
      <c r="U168" s="157"/>
      <c r="V168" s="157"/>
      <c r="W168" s="157"/>
      <c r="X168" s="157"/>
      <c r="Y168" s="157"/>
      <c r="Z168" s="155"/>
    </row>
    <row r="169" spans="1:28" ht="20.100000000000001" customHeight="1" x14ac:dyDescent="0.15">
      <c r="A169" s="132">
        <f>IFERROR(IF(AND($I153="する",AND(TRIM($I169)&lt;&gt;"", NOT(IFERROR(SEARCH("@",$I169),0)&gt;0))),1001,0),3)</f>
        <v>0</v>
      </c>
      <c r="B169" s="132"/>
      <c r="C169" s="150"/>
      <c r="D169" s="151">
        <v>9</v>
      </c>
      <c r="E169" s="130" t="s">
        <v>76</v>
      </c>
      <c r="I169" s="24"/>
      <c r="J169" s="24"/>
      <c r="K169" s="24"/>
      <c r="L169" s="24"/>
      <c r="M169" s="24"/>
      <c r="N169" s="24"/>
      <c r="O169" s="24"/>
      <c r="P169" s="24"/>
      <c r="Q169" s="78"/>
      <c r="R169" s="24"/>
      <c r="S169" s="24"/>
      <c r="T169" s="24"/>
      <c r="U169" s="24"/>
      <c r="V169" s="24"/>
      <c r="W169" s="24"/>
      <c r="X169" s="24"/>
      <c r="Y169" s="24"/>
      <c r="Z169" s="155"/>
    </row>
    <row r="170" spans="1:28" ht="20.100000000000001" customHeight="1" x14ac:dyDescent="0.15">
      <c r="A170" s="132"/>
      <c r="B170" s="132"/>
      <c r="C170" s="159"/>
      <c r="D170" s="156"/>
      <c r="E170" s="156"/>
      <c r="F170" s="156"/>
      <c r="G170" s="156"/>
      <c r="H170" s="156"/>
      <c r="I170" s="153"/>
      <c r="J170" s="164" t="s">
        <v>123</v>
      </c>
      <c r="K170" s="181"/>
      <c r="L170" s="157"/>
      <c r="M170" s="157"/>
      <c r="N170" s="157"/>
      <c r="O170" s="157"/>
      <c r="P170" s="157"/>
      <c r="Q170" s="182"/>
      <c r="R170" s="157"/>
      <c r="S170" s="157"/>
      <c r="T170" s="157"/>
      <c r="U170" s="157"/>
      <c r="V170" s="157"/>
      <c r="W170" s="157"/>
      <c r="X170" s="157"/>
      <c r="Y170" s="157"/>
      <c r="Z170" s="155"/>
    </row>
    <row r="171" spans="1:28" ht="20.100000000000001" customHeight="1" x14ac:dyDescent="0.15">
      <c r="A171" s="132"/>
      <c r="B171" s="132"/>
      <c r="C171" s="170"/>
      <c r="D171" s="171"/>
      <c r="E171" s="171"/>
      <c r="F171" s="171"/>
      <c r="G171" s="171"/>
      <c r="H171" s="171"/>
      <c r="I171" s="172"/>
      <c r="J171" s="172"/>
      <c r="K171" s="173"/>
      <c r="L171" s="172"/>
      <c r="M171" s="172"/>
      <c r="N171" s="172"/>
      <c r="O171" s="172"/>
      <c r="P171" s="172"/>
      <c r="Q171" s="172"/>
      <c r="R171" s="172"/>
      <c r="S171" s="172"/>
      <c r="T171" s="172"/>
      <c r="U171" s="172"/>
      <c r="V171" s="172"/>
      <c r="W171" s="172"/>
      <c r="X171" s="172"/>
      <c r="Y171" s="201"/>
      <c r="Z171" s="174"/>
      <c r="AA171" s="188"/>
      <c r="AB171" s="188"/>
    </row>
    <row r="172" spans="1:28" ht="20.100000000000001" customHeight="1" x14ac:dyDescent="0.15">
      <c r="A172" s="132"/>
      <c r="B172" s="132"/>
      <c r="C172" s="156"/>
      <c r="D172" s="156"/>
      <c r="E172" s="156"/>
      <c r="F172" s="156"/>
      <c r="G172" s="156"/>
      <c r="H172" s="156"/>
      <c r="I172" s="176"/>
      <c r="J172" s="176"/>
      <c r="K172" s="176"/>
      <c r="L172" s="176"/>
      <c r="M172" s="176"/>
      <c r="N172" s="176"/>
      <c r="O172" s="176"/>
      <c r="P172" s="176"/>
      <c r="Q172" s="176"/>
      <c r="R172" s="176"/>
      <c r="S172" s="176"/>
      <c r="T172" s="176"/>
      <c r="U172" s="176"/>
      <c r="V172" s="176"/>
      <c r="W172" s="176"/>
      <c r="X172" s="176"/>
      <c r="Y172" s="202"/>
      <c r="Z172" s="156"/>
      <c r="AA172" s="188"/>
      <c r="AB172" s="188"/>
    </row>
    <row r="173" spans="1:28" ht="20.100000000000001" customHeight="1" x14ac:dyDescent="0.15">
      <c r="A173" s="132"/>
      <c r="B173" s="132"/>
      <c r="C173" s="156"/>
      <c r="D173" s="156"/>
      <c r="E173" s="156"/>
      <c r="F173" s="156"/>
      <c r="G173" s="156"/>
      <c r="H173" s="156"/>
      <c r="I173" s="203"/>
      <c r="J173" s="176"/>
      <c r="K173" s="176"/>
      <c r="L173" s="176"/>
      <c r="M173" s="176"/>
      <c r="N173" s="202"/>
      <c r="O173" s="176"/>
      <c r="P173" s="176"/>
      <c r="Q173" s="176"/>
      <c r="R173" s="202"/>
      <c r="S173" s="176"/>
      <c r="T173" s="176"/>
      <c r="U173" s="176"/>
      <c r="V173" s="176"/>
      <c r="W173" s="176"/>
      <c r="X173" s="176"/>
      <c r="Y173" s="176"/>
      <c r="Z173" s="176"/>
      <c r="AA173" s="176"/>
      <c r="AB173" s="176"/>
    </row>
    <row r="174" spans="1:28" ht="20.100000000000001" customHeight="1" x14ac:dyDescent="0.15">
      <c r="A174" s="132"/>
      <c r="B174" s="132"/>
      <c r="C174" s="143" t="s">
        <v>30</v>
      </c>
      <c r="D174" s="144"/>
      <c r="E174" s="144"/>
      <c r="F174" s="144"/>
      <c r="G174" s="144"/>
      <c r="H174" s="145"/>
      <c r="I174" s="204"/>
      <c r="J174" s="205"/>
      <c r="K174" s="205"/>
      <c r="L174" s="205"/>
      <c r="M174" s="205"/>
      <c r="N174" s="205"/>
      <c r="O174" s="205"/>
      <c r="P174" s="205"/>
      <c r="Q174" s="205"/>
      <c r="R174" s="205"/>
      <c r="S174" s="205"/>
      <c r="T174" s="205"/>
      <c r="U174" s="205"/>
      <c r="V174" s="205"/>
      <c r="W174" s="205"/>
      <c r="X174" s="205"/>
      <c r="Y174" s="205"/>
      <c r="Z174" s="205"/>
    </row>
    <row r="175" spans="1:28" ht="20.100000000000001" customHeight="1" x14ac:dyDescent="0.15">
      <c r="A175" s="132"/>
      <c r="B175" s="132"/>
      <c r="C175" s="206"/>
      <c r="D175" s="207"/>
      <c r="E175" s="207"/>
      <c r="F175" s="207"/>
      <c r="G175" s="207"/>
      <c r="H175" s="207"/>
      <c r="Z175" s="199"/>
      <c r="AA175" s="167"/>
    </row>
    <row r="176" spans="1:28" ht="20.100000000000001" customHeight="1" x14ac:dyDescent="0.15">
      <c r="A176" s="208"/>
      <c r="B176" s="132"/>
      <c r="C176" s="146"/>
      <c r="D176" s="151">
        <v>1</v>
      </c>
      <c r="E176" s="130" t="s">
        <v>118</v>
      </c>
      <c r="I176" s="40"/>
      <c r="J176" s="41"/>
      <c r="K176" s="41"/>
      <c r="L176" s="41"/>
      <c r="M176" s="41"/>
      <c r="N176" s="209"/>
      <c r="O176" s="209"/>
      <c r="P176" s="209"/>
      <c r="Q176" s="209"/>
      <c r="R176" s="209"/>
      <c r="S176" s="209"/>
      <c r="T176" s="209"/>
      <c r="U176" s="209"/>
      <c r="V176" s="156"/>
      <c r="W176" s="156"/>
      <c r="Z176" s="199"/>
    </row>
    <row r="177" spans="1:26" ht="30" customHeight="1" x14ac:dyDescent="0.15">
      <c r="A177" s="208"/>
      <c r="B177" s="132"/>
      <c r="C177" s="146"/>
      <c r="D177" s="210"/>
      <c r="E177" s="211" t="s">
        <v>119</v>
      </c>
      <c r="F177" s="211"/>
      <c r="G177" s="211"/>
      <c r="H177" s="209"/>
      <c r="I177" s="212"/>
      <c r="J177" s="179"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79"/>
      <c r="L177" s="179"/>
      <c r="M177" s="179"/>
      <c r="N177" s="179"/>
      <c r="O177" s="179"/>
      <c r="P177" s="179"/>
      <c r="Q177" s="179"/>
      <c r="R177" s="179"/>
      <c r="S177" s="179"/>
      <c r="T177" s="179"/>
      <c r="U177" s="179"/>
      <c r="V177" s="179"/>
      <c r="W177" s="179"/>
      <c r="X177" s="179"/>
      <c r="Y177" s="179"/>
      <c r="Z177" s="199"/>
    </row>
    <row r="178" spans="1:26" ht="20.100000000000001" customHeight="1" x14ac:dyDescent="0.15">
      <c r="A178" s="208"/>
      <c r="B178" s="132"/>
      <c r="C178" s="146"/>
      <c r="D178" s="151">
        <v>2</v>
      </c>
      <c r="E178" s="130" t="s">
        <v>32</v>
      </c>
      <c r="I178" s="24"/>
      <c r="J178" s="41"/>
      <c r="K178" s="41"/>
      <c r="L178" s="41"/>
      <c r="M178" s="41"/>
      <c r="N178" s="209"/>
      <c r="O178" s="209"/>
      <c r="P178" s="187"/>
      <c r="Q178" s="209"/>
      <c r="R178" s="209"/>
      <c r="S178" s="209"/>
      <c r="T178" s="209"/>
      <c r="U178" s="209"/>
      <c r="V178" s="156"/>
      <c r="W178" s="156"/>
      <c r="Z178" s="199"/>
    </row>
    <row r="179" spans="1:26" ht="20.100000000000001" customHeight="1" x14ac:dyDescent="0.15">
      <c r="A179" s="208"/>
      <c r="B179" s="132"/>
      <c r="C179" s="146"/>
      <c r="D179" s="210"/>
      <c r="E179" s="211"/>
      <c r="F179" s="211"/>
      <c r="G179" s="211"/>
      <c r="H179" s="209"/>
      <c r="I179" s="212"/>
      <c r="J179" s="213" t="s">
        <v>130</v>
      </c>
      <c r="K179" s="213"/>
      <c r="L179" s="213"/>
      <c r="M179" s="213"/>
      <c r="N179" s="213"/>
      <c r="O179" s="213"/>
      <c r="P179" s="213"/>
      <c r="Q179" s="213"/>
      <c r="R179" s="213"/>
      <c r="S179" s="213"/>
      <c r="T179" s="213"/>
      <c r="U179" s="213"/>
      <c r="V179" s="213"/>
      <c r="W179" s="213"/>
      <c r="X179" s="213"/>
      <c r="Y179" s="213"/>
      <c r="Z179" s="199"/>
    </row>
    <row r="180" spans="1:26" ht="20.100000000000001" customHeight="1" x14ac:dyDescent="0.15">
      <c r="A180" s="132"/>
      <c r="B180" s="132"/>
      <c r="C180" s="150"/>
      <c r="D180" s="151">
        <v>3</v>
      </c>
      <c r="E180" s="156" t="s">
        <v>14</v>
      </c>
      <c r="F180" s="156"/>
      <c r="P180" s="214"/>
      <c r="Q180" s="215"/>
      <c r="R180" s="215"/>
      <c r="S180" s="215"/>
      <c r="T180" s="215"/>
      <c r="U180" s="215"/>
      <c r="V180" s="215"/>
      <c r="W180" s="215"/>
      <c r="X180" s="215"/>
      <c r="Y180" s="215"/>
      <c r="Z180" s="155"/>
    </row>
    <row r="181" spans="1:26" ht="45" customHeight="1" x14ac:dyDescent="0.15">
      <c r="A181" s="132"/>
      <c r="B181" s="132"/>
      <c r="C181" s="150"/>
      <c r="D181" s="151"/>
      <c r="E181" s="216" t="s">
        <v>58</v>
      </c>
      <c r="F181" s="216"/>
      <c r="G181" s="216"/>
      <c r="H181" s="216"/>
      <c r="I181" s="216"/>
      <c r="J181" s="216"/>
      <c r="K181" s="216"/>
      <c r="L181" s="216"/>
      <c r="M181" s="216"/>
      <c r="N181" s="216"/>
      <c r="O181" s="216"/>
      <c r="P181" s="216"/>
      <c r="Q181" s="216"/>
      <c r="R181" s="216"/>
      <c r="S181" s="216"/>
      <c r="T181" s="216"/>
      <c r="U181" s="216"/>
      <c r="V181" s="216"/>
      <c r="W181" s="216"/>
      <c r="X181" s="216"/>
      <c r="Y181" s="216"/>
      <c r="Z181" s="155"/>
    </row>
    <row r="182" spans="1:26" ht="20.100000000000001" customHeight="1" x14ac:dyDescent="0.15">
      <c r="A182" s="132">
        <f>IFERROR(IF(COUNTIF($K183:$K186,"○")&gt;1,1001,0),3)</f>
        <v>0</v>
      </c>
      <c r="B182" s="489"/>
      <c r="C182" s="150"/>
      <c r="D182" s="151"/>
      <c r="E182" s="217" t="s">
        <v>15</v>
      </c>
      <c r="F182" s="218"/>
      <c r="G182" s="218"/>
      <c r="H182" s="218"/>
      <c r="I182" s="218"/>
      <c r="J182" s="219"/>
      <c r="K182" s="220" t="s">
        <v>23</v>
      </c>
      <c r="L182" s="221"/>
      <c r="M182" s="222"/>
      <c r="N182" s="223" t="s">
        <v>16</v>
      </c>
      <c r="O182" s="224"/>
      <c r="P182" s="224"/>
      <c r="Q182" s="224"/>
      <c r="R182" s="224"/>
      <c r="S182" s="224"/>
      <c r="T182" s="224"/>
      <c r="U182" s="224"/>
      <c r="V182" s="225"/>
      <c r="W182" s="226" t="s">
        <v>17</v>
      </c>
      <c r="X182" s="227"/>
      <c r="Y182" s="228"/>
      <c r="Z182" s="155"/>
    </row>
    <row r="183" spans="1:26" ht="20.100000000000001" customHeight="1" x14ac:dyDescent="0.15">
      <c r="A183" s="132"/>
      <c r="B183" s="132"/>
      <c r="C183" s="150"/>
      <c r="D183" s="229"/>
      <c r="E183" s="230" t="s">
        <v>24</v>
      </c>
      <c r="F183" s="231"/>
      <c r="G183" s="231"/>
      <c r="H183" s="231"/>
      <c r="I183" s="231"/>
      <c r="J183" s="232"/>
      <c r="K183" s="91"/>
      <c r="L183" s="92"/>
      <c r="M183" s="93"/>
      <c r="N183" s="233"/>
      <c r="O183" s="234"/>
      <c r="P183" s="234"/>
      <c r="Q183" s="234"/>
      <c r="R183" s="234"/>
      <c r="S183" s="234"/>
      <c r="T183" s="234"/>
      <c r="U183" s="234"/>
      <c r="V183" s="235"/>
      <c r="W183" s="236"/>
      <c r="X183" s="237"/>
      <c r="Y183" s="238"/>
      <c r="Z183" s="155"/>
    </row>
    <row r="184" spans="1:26" ht="20.100000000000001" customHeight="1" x14ac:dyDescent="0.15">
      <c r="A184" s="132">
        <f>IFERROR(IF(AND($K184="○",TRIM($N184)=""),1001,0),3)</f>
        <v>0</v>
      </c>
      <c r="B184" s="132"/>
      <c r="C184" s="150"/>
      <c r="D184" s="229"/>
      <c r="E184" s="239" t="s">
        <v>25</v>
      </c>
      <c r="F184" s="240"/>
      <c r="G184" s="240"/>
      <c r="H184" s="240"/>
      <c r="I184" s="240"/>
      <c r="J184" s="241"/>
      <c r="K184" s="80"/>
      <c r="L184" s="81"/>
      <c r="M184" s="82"/>
      <c r="N184" s="65"/>
      <c r="O184" s="66"/>
      <c r="P184" s="66"/>
      <c r="Q184" s="66"/>
      <c r="R184" s="66"/>
      <c r="S184" s="66"/>
      <c r="T184" s="66"/>
      <c r="U184" s="66"/>
      <c r="V184" s="68"/>
      <c r="W184" s="242"/>
      <c r="X184" s="243"/>
      <c r="Y184" s="244"/>
      <c r="Z184" s="155"/>
    </row>
    <row r="185" spans="1:26" ht="20.100000000000001" customHeight="1" x14ac:dyDescent="0.15">
      <c r="A185" s="132">
        <f>IFERROR(IF(AND($K185="○",TRIM($N185)=""),1001,0),3)</f>
        <v>0</v>
      </c>
      <c r="B185" s="132"/>
      <c r="C185" s="150"/>
      <c r="D185" s="229"/>
      <c r="E185" s="239" t="s">
        <v>26</v>
      </c>
      <c r="F185" s="240"/>
      <c r="G185" s="240"/>
      <c r="H185" s="240"/>
      <c r="I185" s="240"/>
      <c r="J185" s="241"/>
      <c r="K185" s="80"/>
      <c r="L185" s="81"/>
      <c r="M185" s="82"/>
      <c r="N185" s="65"/>
      <c r="O185" s="66"/>
      <c r="P185" s="66"/>
      <c r="Q185" s="66"/>
      <c r="R185" s="66"/>
      <c r="S185" s="66"/>
      <c r="T185" s="66"/>
      <c r="U185" s="66"/>
      <c r="V185" s="68"/>
      <c r="W185" s="245">
        <v>100</v>
      </c>
      <c r="X185" s="246"/>
      <c r="Y185" s="247" t="s">
        <v>37</v>
      </c>
      <c r="Z185" s="155"/>
    </row>
    <row r="186" spans="1:26" ht="20.100000000000001" customHeight="1" x14ac:dyDescent="0.15">
      <c r="A186" s="132">
        <f>IFERROR(IF(AND($K186="○",OR(TRIM($N186)="",TRIM($W186)="")),1001,0),3)</f>
        <v>0</v>
      </c>
      <c r="B186" s="132"/>
      <c r="C186" s="150"/>
      <c r="D186" s="229"/>
      <c r="E186" s="248" t="s">
        <v>27</v>
      </c>
      <c r="F186" s="249"/>
      <c r="G186" s="249"/>
      <c r="H186" s="249"/>
      <c r="I186" s="249"/>
      <c r="J186" s="250"/>
      <c r="K186" s="83"/>
      <c r="L186" s="84"/>
      <c r="M186" s="85"/>
      <c r="N186" s="65"/>
      <c r="O186" s="66"/>
      <c r="P186" s="67"/>
      <c r="Q186" s="66"/>
      <c r="R186" s="66"/>
      <c r="S186" s="66"/>
      <c r="T186" s="66"/>
      <c r="U186" s="66"/>
      <c r="V186" s="68"/>
      <c r="W186" s="89"/>
      <c r="X186" s="90"/>
      <c r="Y186" s="251" t="s">
        <v>37</v>
      </c>
      <c r="Z186" s="155"/>
    </row>
    <row r="187" spans="1:26" ht="20.100000000000001" customHeight="1" x14ac:dyDescent="0.15">
      <c r="A187" s="132"/>
      <c r="B187" s="132"/>
      <c r="C187" s="150"/>
      <c r="D187" s="229"/>
      <c r="E187" s="252"/>
      <c r="F187" s="253"/>
      <c r="G187" s="253"/>
      <c r="H187" s="253"/>
      <c r="I187" s="253"/>
      <c r="J187" s="254"/>
      <c r="K187" s="86"/>
      <c r="L187" s="87"/>
      <c r="M187" s="88"/>
      <c r="N187" s="69"/>
      <c r="O187" s="70"/>
      <c r="P187" s="71"/>
      <c r="Q187" s="70"/>
      <c r="R187" s="70"/>
      <c r="S187" s="70"/>
      <c r="T187" s="70"/>
      <c r="U187" s="70"/>
      <c r="V187" s="72"/>
      <c r="W187" s="63"/>
      <c r="X187" s="64"/>
      <c r="Y187" s="255" t="s">
        <v>37</v>
      </c>
      <c r="Z187" s="155"/>
    </row>
    <row r="188" spans="1:26" ht="20.100000000000001" customHeight="1" x14ac:dyDescent="0.15">
      <c r="A188" s="132"/>
      <c r="B188" s="132"/>
      <c r="C188" s="150"/>
      <c r="D188" s="151"/>
      <c r="E188" s="256"/>
      <c r="F188" s="256"/>
      <c r="G188" s="256"/>
      <c r="H188" s="256"/>
      <c r="I188" s="256"/>
      <c r="J188" s="256"/>
      <c r="K188" s="157"/>
      <c r="L188" s="157"/>
      <c r="M188" s="157"/>
      <c r="N188" s="157"/>
      <c r="O188" s="157"/>
      <c r="P188" s="157"/>
      <c r="Q188" s="157"/>
      <c r="R188" s="157"/>
      <c r="S188" s="157"/>
      <c r="T188" s="157"/>
      <c r="U188" s="157"/>
      <c r="V188" s="157"/>
      <c r="W188" s="157"/>
      <c r="X188" s="157"/>
      <c r="Y188" s="157"/>
      <c r="Z188" s="155"/>
    </row>
    <row r="189" spans="1:26" ht="20.100000000000001" customHeight="1" x14ac:dyDescent="0.15">
      <c r="A189" s="132">
        <f>IFERROR(IF($I189&lt;2,1001,0),3)</f>
        <v>1001</v>
      </c>
      <c r="B189" s="132"/>
      <c r="C189" s="150"/>
      <c r="D189" s="151">
        <v>4</v>
      </c>
      <c r="E189" s="130" t="s">
        <v>22</v>
      </c>
      <c r="I189" s="94"/>
      <c r="J189" s="94"/>
      <c r="K189" s="94"/>
      <c r="L189" s="94"/>
      <c r="M189" s="94"/>
      <c r="N189" s="156" t="s">
        <v>33</v>
      </c>
      <c r="O189" s="156"/>
      <c r="P189" s="156"/>
      <c r="Q189" s="156"/>
      <c r="R189" s="156"/>
      <c r="S189" s="156"/>
      <c r="T189" s="156"/>
      <c r="U189" s="156"/>
      <c r="V189" s="156"/>
      <c r="W189" s="156"/>
      <c r="X189" s="156"/>
      <c r="Y189" s="156"/>
      <c r="Z189" s="155"/>
    </row>
    <row r="190" spans="1:26" ht="60" customHeight="1" x14ac:dyDescent="0.15">
      <c r="A190" s="132"/>
      <c r="B190" s="132"/>
      <c r="C190" s="159"/>
      <c r="D190" s="156"/>
      <c r="E190" s="156"/>
      <c r="F190" s="156"/>
      <c r="G190" s="156"/>
      <c r="H190" s="156"/>
      <c r="I190" s="153"/>
      <c r="J190" s="179" t="s">
        <v>242</v>
      </c>
      <c r="K190" s="213"/>
      <c r="L190" s="213"/>
      <c r="M190" s="213"/>
      <c r="N190" s="213"/>
      <c r="O190" s="213"/>
      <c r="P190" s="213"/>
      <c r="Q190" s="213"/>
      <c r="R190" s="213"/>
      <c r="S190" s="213"/>
      <c r="T190" s="213"/>
      <c r="U190" s="213"/>
      <c r="V190" s="213"/>
      <c r="W190" s="213"/>
      <c r="X190" s="213"/>
      <c r="Y190" s="213"/>
      <c r="Z190" s="155"/>
    </row>
    <row r="191" spans="1:26" ht="20.100000000000001" customHeight="1" x14ac:dyDescent="0.15">
      <c r="A191" s="132"/>
      <c r="B191" s="132"/>
      <c r="C191" s="150"/>
      <c r="D191" s="151">
        <v>5</v>
      </c>
      <c r="E191" s="130" t="s">
        <v>34</v>
      </c>
      <c r="I191" s="40"/>
      <c r="J191" s="39"/>
      <c r="K191" s="39"/>
      <c r="L191" s="39"/>
      <c r="M191" s="39"/>
      <c r="N191" s="156"/>
      <c r="O191" s="156"/>
      <c r="P191" s="156"/>
      <c r="Q191" s="156"/>
      <c r="R191" s="156"/>
      <c r="S191" s="156"/>
      <c r="T191" s="156"/>
      <c r="U191" s="156"/>
      <c r="V191" s="156"/>
      <c r="W191" s="156"/>
      <c r="X191" s="156"/>
      <c r="Y191" s="156"/>
      <c r="Z191" s="155"/>
    </row>
    <row r="192" spans="1:26" ht="20.100000000000001" customHeight="1" x14ac:dyDescent="0.15">
      <c r="A192" s="132"/>
      <c r="B192" s="132"/>
      <c r="C192" s="159"/>
      <c r="D192" s="156"/>
      <c r="E192" s="156"/>
      <c r="F192" s="156"/>
      <c r="G192" s="156"/>
      <c r="H192" s="156"/>
      <c r="I192" s="153"/>
      <c r="J192" s="158" t="str">
        <f>日付例&amp;"　年月日を入力してください。個人の場合や設立日が1900/3/31以前の場合は、入力不要です。"</f>
        <v>例)2025/4/1、R7/4/1　年月日を入力してください。個人の場合や設立日が1900/3/31以前の場合は、入力不要です。</v>
      </c>
      <c r="K192" s="157"/>
      <c r="L192" s="157"/>
      <c r="M192" s="157"/>
      <c r="N192" s="157"/>
      <c r="O192" s="157"/>
      <c r="P192" s="157"/>
      <c r="Q192" s="157"/>
      <c r="R192" s="157"/>
      <c r="S192" s="157"/>
      <c r="T192" s="157"/>
      <c r="U192" s="157"/>
      <c r="V192" s="157"/>
      <c r="W192" s="157"/>
      <c r="X192" s="157"/>
      <c r="Y192" s="157"/>
      <c r="Z192" s="155"/>
    </row>
    <row r="193" spans="1:28" ht="20.100000000000001" customHeight="1" x14ac:dyDescent="0.15">
      <c r="A193" s="132"/>
      <c r="B193" s="132"/>
      <c r="C193" s="150"/>
      <c r="D193" s="151">
        <v>6</v>
      </c>
      <c r="E193" s="130" t="s">
        <v>59</v>
      </c>
      <c r="F193" s="156"/>
      <c r="G193" s="156"/>
      <c r="H193" s="156"/>
      <c r="I193" s="40"/>
      <c r="J193" s="39"/>
      <c r="K193" s="39"/>
      <c r="L193" s="39"/>
      <c r="M193" s="39"/>
      <c r="N193" s="215"/>
      <c r="O193" s="215"/>
      <c r="P193" s="215"/>
      <c r="Q193" s="215"/>
      <c r="R193" s="215"/>
      <c r="S193" s="215"/>
      <c r="T193" s="215"/>
      <c r="U193" s="215"/>
      <c r="V193" s="215"/>
      <c r="W193" s="215"/>
      <c r="X193" s="215"/>
      <c r="Y193" s="215"/>
      <c r="Z193" s="257"/>
      <c r="AA193" s="159"/>
      <c r="AB193" s="156"/>
    </row>
    <row r="194" spans="1:28" ht="20.100000000000001" customHeight="1" x14ac:dyDescent="0.15">
      <c r="A194" s="132"/>
      <c r="B194" s="132"/>
      <c r="C194" s="150"/>
      <c r="D194" s="151"/>
      <c r="E194" s="156"/>
      <c r="F194" s="156"/>
      <c r="G194" s="156"/>
      <c r="H194" s="156"/>
      <c r="I194" s="153"/>
      <c r="J194" s="158" t="str">
        <f>日付例&amp;"　年月日を入力してください。創業日が1900/3/31以前の場合は、入力不要です。"</f>
        <v>例)2025/4/1、R7/4/1　年月日を入力してください。創業日が1900/3/31以前の場合は、入力不要です。</v>
      </c>
      <c r="K194" s="157"/>
      <c r="L194" s="157"/>
      <c r="M194" s="157"/>
      <c r="N194" s="258"/>
      <c r="O194" s="158"/>
      <c r="P194" s="166"/>
      <c r="Q194" s="158"/>
      <c r="R194" s="158"/>
      <c r="S194" s="158"/>
      <c r="T194" s="158"/>
      <c r="U194" s="158"/>
      <c r="V194" s="158"/>
      <c r="W194" s="158"/>
      <c r="X194" s="158"/>
      <c r="Y194" s="158"/>
      <c r="Z194" s="169"/>
      <c r="AA194" s="159"/>
      <c r="AB194" s="156"/>
    </row>
    <row r="195" spans="1:28" ht="20.100000000000001" customHeight="1" x14ac:dyDescent="0.15">
      <c r="A195" s="132"/>
      <c r="B195" s="132"/>
      <c r="C195" s="150"/>
      <c r="D195" s="151">
        <v>7</v>
      </c>
      <c r="E195" s="156" t="s">
        <v>18</v>
      </c>
      <c r="F195" s="156"/>
      <c r="G195" s="156"/>
      <c r="H195" s="156"/>
      <c r="I195" s="40"/>
      <c r="J195" s="41"/>
      <c r="K195" s="41"/>
      <c r="L195" s="41"/>
      <c r="M195" s="41"/>
      <c r="N195" s="259" t="s">
        <v>19</v>
      </c>
      <c r="O195" s="40"/>
      <c r="P195" s="40"/>
      <c r="Q195" s="260" t="s">
        <v>20</v>
      </c>
      <c r="R195" s="215"/>
      <c r="S195" s="215"/>
      <c r="T195" s="215"/>
      <c r="U195" s="215"/>
      <c r="V195" s="215"/>
      <c r="W195" s="215"/>
      <c r="X195" s="215"/>
      <c r="Y195" s="215"/>
      <c r="Z195" s="257"/>
      <c r="AA195" s="159"/>
      <c r="AB195" s="156"/>
    </row>
    <row r="196" spans="1:28" ht="20.100000000000001" customHeight="1" x14ac:dyDescent="0.15">
      <c r="A196" s="132"/>
      <c r="B196" s="132"/>
      <c r="C196" s="150"/>
      <c r="D196" s="151"/>
      <c r="E196" s="256" t="s">
        <v>21</v>
      </c>
      <c r="F196" s="156"/>
      <c r="G196" s="156"/>
      <c r="H196" s="156"/>
      <c r="I196" s="261"/>
      <c r="J196" s="158" t="str">
        <f>日付例&amp;"　年月日を入力してください。"</f>
        <v>例)2025/4/1、R7/4/1　年月日を入力してください。</v>
      </c>
      <c r="K196" s="158"/>
      <c r="L196" s="158"/>
      <c r="M196" s="166"/>
      <c r="N196" s="258"/>
      <c r="O196" s="158"/>
      <c r="P196" s="166"/>
      <c r="Q196" s="158"/>
      <c r="R196" s="158"/>
      <c r="S196" s="158"/>
      <c r="T196" s="158"/>
      <c r="U196" s="158"/>
      <c r="V196" s="158"/>
      <c r="W196" s="158"/>
      <c r="X196" s="158"/>
      <c r="Y196" s="158"/>
      <c r="Z196" s="169"/>
      <c r="AA196" s="159"/>
      <c r="AB196" s="156"/>
    </row>
    <row r="197" spans="1:28" ht="20.100000000000001" customHeight="1" x14ac:dyDescent="0.15">
      <c r="A197" s="132"/>
      <c r="B197" s="132"/>
      <c r="C197" s="150"/>
      <c r="D197" s="151">
        <v>8</v>
      </c>
      <c r="E197" s="262" t="s">
        <v>115</v>
      </c>
      <c r="F197" s="156"/>
      <c r="G197" s="156"/>
      <c r="H197" s="156"/>
      <c r="I197" s="40"/>
      <c r="J197" s="41"/>
      <c r="K197" s="41"/>
      <c r="L197" s="41"/>
      <c r="M197" s="41"/>
      <c r="N197" s="263"/>
      <c r="O197" s="215"/>
      <c r="P197" s="214"/>
      <c r="Q197" s="215"/>
      <c r="R197" s="215"/>
      <c r="S197" s="215"/>
      <c r="T197" s="215"/>
      <c r="U197" s="215"/>
      <c r="V197" s="215"/>
      <c r="W197" s="215"/>
      <c r="X197" s="215"/>
      <c r="Y197" s="215"/>
      <c r="Z197" s="257"/>
      <c r="AA197" s="159"/>
      <c r="AB197" s="156"/>
    </row>
    <row r="198" spans="1:28" ht="20.100000000000001" customHeight="1" x14ac:dyDescent="0.15">
      <c r="A198" s="132"/>
      <c r="B198" s="132"/>
      <c r="C198" s="150"/>
      <c r="D198" s="151"/>
      <c r="E198" s="256" t="s">
        <v>60</v>
      </c>
      <c r="F198" s="156"/>
      <c r="G198" s="156"/>
      <c r="H198" s="156"/>
      <c r="I198" s="264"/>
      <c r="J198" s="158" t="str">
        <f>日付例&amp;"　年月日を入力してください。"</f>
        <v>例)2025/4/1、R7/4/1　年月日を入力してください。</v>
      </c>
      <c r="K198" s="158"/>
      <c r="L198" s="158"/>
      <c r="M198" s="166"/>
      <c r="N198" s="258"/>
      <c r="O198" s="158"/>
      <c r="P198" s="166"/>
      <c r="Q198" s="158"/>
      <c r="R198" s="158"/>
      <c r="S198" s="158"/>
      <c r="T198" s="158"/>
      <c r="U198" s="158"/>
      <c r="V198" s="158"/>
      <c r="W198" s="158"/>
      <c r="X198" s="158"/>
      <c r="Y198" s="158"/>
      <c r="Z198" s="169"/>
      <c r="AA198" s="159"/>
      <c r="AB198" s="156"/>
    </row>
    <row r="199" spans="1:28" ht="20.100000000000001" customHeight="1" x14ac:dyDescent="0.15">
      <c r="A199" s="132">
        <f>IFERROR(IF(TRIM($I199)="",1001,0),3)</f>
        <v>1001</v>
      </c>
      <c r="B199" s="132"/>
      <c r="C199" s="150"/>
      <c r="D199" s="151">
        <v>9</v>
      </c>
      <c r="E199" s="265" t="s">
        <v>243</v>
      </c>
      <c r="F199" s="265"/>
      <c r="G199" s="265"/>
      <c r="H199" s="265"/>
      <c r="I199" s="22"/>
      <c r="J199" s="23"/>
      <c r="K199" s="23"/>
      <c r="L199" s="23"/>
      <c r="M199" s="23"/>
      <c r="N199" s="130" t="s">
        <v>244</v>
      </c>
      <c r="Y199" s="156"/>
      <c r="Z199" s="199"/>
    </row>
    <row r="200" spans="1:28" ht="20.100000000000001" customHeight="1" x14ac:dyDescent="0.15">
      <c r="A200" s="132"/>
      <c r="B200" s="132"/>
      <c r="C200" s="150"/>
      <c r="D200" s="151"/>
      <c r="E200" s="266"/>
      <c r="F200" s="267"/>
      <c r="G200" s="263"/>
      <c r="H200" s="263"/>
      <c r="I200" s="268"/>
      <c r="J200" s="263"/>
      <c r="K200" s="263"/>
      <c r="Y200" s="156"/>
      <c r="Z200" s="199"/>
    </row>
    <row r="201" spans="1:28" ht="20.100000000000001" customHeight="1" x14ac:dyDescent="0.15">
      <c r="A201" s="132"/>
      <c r="B201" s="132"/>
      <c r="C201" s="150"/>
      <c r="D201" s="151">
        <v>10</v>
      </c>
      <c r="E201" s="130" t="s">
        <v>29</v>
      </c>
      <c r="I201" s="24"/>
      <c r="J201" s="39"/>
      <c r="K201" s="39"/>
      <c r="L201" s="39"/>
      <c r="M201" s="39"/>
      <c r="N201" s="156"/>
      <c r="O201" s="156"/>
      <c r="P201" s="156"/>
      <c r="Q201" s="156"/>
      <c r="R201" s="156"/>
      <c r="S201" s="156"/>
      <c r="T201" s="156"/>
      <c r="U201" s="156"/>
      <c r="V201" s="156"/>
      <c r="W201" s="156"/>
      <c r="X201" s="156"/>
      <c r="Y201" s="156"/>
      <c r="Z201" s="155"/>
    </row>
    <row r="202" spans="1:28" ht="60" customHeight="1" x14ac:dyDescent="0.15">
      <c r="A202" s="132"/>
      <c r="B202" s="132"/>
      <c r="C202" s="159"/>
      <c r="D202" s="156"/>
      <c r="E202" s="156"/>
      <c r="F202" s="156"/>
      <c r="G202" s="156"/>
      <c r="H202" s="156"/>
      <c r="I202" s="153"/>
      <c r="J202" s="269" t="s">
        <v>117</v>
      </c>
      <c r="K202" s="269"/>
      <c r="L202" s="269"/>
      <c r="M202" s="269"/>
      <c r="N202" s="269"/>
      <c r="O202" s="269"/>
      <c r="P202" s="269"/>
      <c r="Q202" s="269"/>
      <c r="R202" s="269"/>
      <c r="S202" s="269"/>
      <c r="T202" s="269"/>
      <c r="U202" s="269"/>
      <c r="V202" s="269"/>
      <c r="W202" s="269"/>
      <c r="X202" s="269"/>
      <c r="Y202" s="269"/>
      <c r="Z202" s="155"/>
    </row>
    <row r="203" spans="1:28" ht="20.100000000000001" customHeight="1" x14ac:dyDescent="0.15">
      <c r="A203" s="132"/>
      <c r="B203" s="132"/>
      <c r="C203" s="146"/>
      <c r="D203" s="151">
        <v>11</v>
      </c>
      <c r="E203" s="156" t="s">
        <v>12</v>
      </c>
      <c r="F203" s="147"/>
      <c r="G203" s="147"/>
      <c r="H203" s="147"/>
      <c r="I203" s="156"/>
      <c r="J203" s="156"/>
      <c r="K203" s="156"/>
      <c r="L203" s="156"/>
      <c r="M203" s="156"/>
      <c r="N203" s="156"/>
      <c r="O203" s="156"/>
      <c r="P203" s="156"/>
      <c r="Q203" s="156"/>
      <c r="R203" s="156"/>
      <c r="S203" s="156"/>
      <c r="T203" s="156"/>
      <c r="U203" s="156"/>
      <c r="V203" s="156"/>
      <c r="W203" s="156"/>
      <c r="X203" s="156"/>
      <c r="Y203" s="156"/>
      <c r="Z203" s="155"/>
      <c r="AA203" s="159"/>
      <c r="AB203" s="156"/>
    </row>
    <row r="204" spans="1:28" ht="20.100000000000001" customHeight="1" x14ac:dyDescent="0.15">
      <c r="A204" s="132"/>
      <c r="B204" s="132"/>
      <c r="C204" s="150"/>
      <c r="D204" s="199"/>
      <c r="E204" s="270" t="s">
        <v>13</v>
      </c>
      <c r="F204" s="271"/>
      <c r="G204" s="271"/>
      <c r="H204" s="272"/>
      <c r="I204" s="273" t="s">
        <v>103</v>
      </c>
      <c r="J204" s="274"/>
      <c r="K204" s="274"/>
      <c r="L204" s="274"/>
      <c r="M204" s="275"/>
      <c r="Z204" s="199"/>
      <c r="AA204" s="159"/>
      <c r="AB204" s="156"/>
    </row>
    <row r="205" spans="1:28" ht="20.100000000000001" customHeight="1" x14ac:dyDescent="0.15">
      <c r="A205" s="132">
        <f>IFERROR(IF(TRIM($I205)="",1001,0),3)</f>
        <v>1001</v>
      </c>
      <c r="B205" s="132"/>
      <c r="C205" s="150"/>
      <c r="D205" s="199"/>
      <c r="E205" s="276" t="s">
        <v>245</v>
      </c>
      <c r="F205" s="277"/>
      <c r="G205" s="277"/>
      <c r="H205" s="278"/>
      <c r="I205" s="52"/>
      <c r="J205" s="53"/>
      <c r="K205" s="53"/>
      <c r="L205" s="53"/>
      <c r="M205" s="51"/>
      <c r="Z205" s="199"/>
      <c r="AA205" s="159"/>
      <c r="AB205" s="156"/>
    </row>
    <row r="206" spans="1:28" ht="20.100000000000001" customHeight="1" thickBot="1" x14ac:dyDescent="0.2">
      <c r="A206" s="132">
        <f>IFERROR(IF(TRIM($I206)="",1001,0),3)</f>
        <v>1001</v>
      </c>
      <c r="B206" s="132"/>
      <c r="C206" s="150"/>
      <c r="D206" s="199"/>
      <c r="E206" s="279" t="s">
        <v>246</v>
      </c>
      <c r="F206" s="280"/>
      <c r="G206" s="280"/>
      <c r="H206" s="281"/>
      <c r="I206" s="28"/>
      <c r="J206" s="35"/>
      <c r="K206" s="35"/>
      <c r="L206" s="35"/>
      <c r="M206" s="34"/>
      <c r="Z206" s="199"/>
      <c r="AA206" s="159"/>
      <c r="AB206" s="156"/>
    </row>
    <row r="207" spans="1:28" ht="20.100000000000001" customHeight="1" thickTop="1" x14ac:dyDescent="0.15">
      <c r="A207" s="132"/>
      <c r="B207" s="132"/>
      <c r="C207" s="150"/>
      <c r="E207" s="282" t="s">
        <v>102</v>
      </c>
      <c r="F207" s="283"/>
      <c r="G207" s="283"/>
      <c r="H207" s="284"/>
      <c r="I207" s="285">
        <f>I205+I206</f>
        <v>0</v>
      </c>
      <c r="J207" s="286"/>
      <c r="K207" s="286"/>
      <c r="L207" s="286"/>
      <c r="M207" s="287"/>
      <c r="Z207" s="199"/>
      <c r="AA207" s="159"/>
      <c r="AB207" s="156"/>
    </row>
    <row r="208" spans="1:28" ht="20.100000000000001" customHeight="1" x14ac:dyDescent="0.15">
      <c r="A208" s="132"/>
      <c r="B208" s="132"/>
      <c r="C208" s="150"/>
      <c r="D208" s="151"/>
      <c r="E208" s="156"/>
      <c r="F208" s="156"/>
      <c r="G208" s="156"/>
      <c r="H208" s="156"/>
      <c r="I208" s="215"/>
      <c r="J208" s="215"/>
      <c r="K208" s="215"/>
      <c r="L208" s="263"/>
      <c r="M208" s="263"/>
      <c r="N208" s="263"/>
      <c r="O208" s="215"/>
      <c r="P208" s="215"/>
      <c r="Q208" s="215"/>
      <c r="R208" s="215"/>
      <c r="S208" s="215"/>
      <c r="T208" s="215"/>
      <c r="U208" s="215"/>
      <c r="V208" s="215"/>
      <c r="W208" s="215"/>
      <c r="X208" s="215"/>
      <c r="Y208" s="215"/>
      <c r="Z208" s="257"/>
      <c r="AA208" s="159"/>
      <c r="AB208" s="156"/>
    </row>
    <row r="209" spans="1:28" ht="20.100000000000001" customHeight="1" x14ac:dyDescent="0.15">
      <c r="A209" s="132"/>
      <c r="B209" s="132"/>
      <c r="C209" s="150"/>
      <c r="D209" s="151">
        <v>12</v>
      </c>
      <c r="E209" s="156" t="s">
        <v>35</v>
      </c>
      <c r="F209" s="156"/>
      <c r="G209" s="156"/>
      <c r="H209" s="156"/>
      <c r="I209" s="188"/>
      <c r="Z209" s="199"/>
      <c r="AA209" s="159"/>
      <c r="AB209" s="156"/>
    </row>
    <row r="210" spans="1:28" ht="20.100000000000001" customHeight="1" x14ac:dyDescent="0.15">
      <c r="A210" s="132"/>
      <c r="B210" s="132"/>
      <c r="C210" s="150"/>
      <c r="D210" s="199"/>
      <c r="E210" s="270" t="s">
        <v>13</v>
      </c>
      <c r="F210" s="271"/>
      <c r="G210" s="271"/>
      <c r="H210" s="272"/>
      <c r="I210" s="273" t="s">
        <v>104</v>
      </c>
      <c r="J210" s="274"/>
      <c r="K210" s="274"/>
      <c r="L210" s="274"/>
      <c r="M210" s="275"/>
      <c r="Z210" s="199"/>
      <c r="AA210" s="159"/>
      <c r="AB210" s="156"/>
    </row>
    <row r="211" spans="1:28" ht="20.100000000000001" customHeight="1" x14ac:dyDescent="0.15">
      <c r="A211" s="132"/>
      <c r="B211" s="132"/>
      <c r="C211" s="150"/>
      <c r="D211" s="151"/>
      <c r="E211" s="288" t="s">
        <v>106</v>
      </c>
      <c r="F211" s="289"/>
      <c r="G211" s="289"/>
      <c r="H211" s="290"/>
      <c r="I211" s="52"/>
      <c r="J211" s="53"/>
      <c r="K211" s="53"/>
      <c r="L211" s="53"/>
      <c r="M211" s="51"/>
      <c r="N211" s="130" t="s">
        <v>105</v>
      </c>
      <c r="Z211" s="199"/>
      <c r="AA211" s="159"/>
      <c r="AB211" s="156"/>
    </row>
    <row r="212" spans="1:28" ht="20.100000000000001" customHeight="1" thickBot="1" x14ac:dyDescent="0.2">
      <c r="A212" s="132"/>
      <c r="B212" s="132"/>
      <c r="C212" s="150"/>
      <c r="D212" s="151"/>
      <c r="E212" s="291" t="s">
        <v>107</v>
      </c>
      <c r="F212" s="292"/>
      <c r="G212" s="292"/>
      <c r="H212" s="293"/>
      <c r="I212" s="28"/>
      <c r="J212" s="35"/>
      <c r="K212" s="35"/>
      <c r="L212" s="35"/>
      <c r="M212" s="34"/>
      <c r="N212" s="130" t="s">
        <v>105</v>
      </c>
      <c r="Z212" s="199"/>
      <c r="AA212" s="159"/>
      <c r="AB212" s="156"/>
    </row>
    <row r="213" spans="1:28" ht="20.100000000000001" customHeight="1" thickTop="1" x14ac:dyDescent="0.15">
      <c r="A213" s="132"/>
      <c r="B213" s="132"/>
      <c r="C213" s="150"/>
      <c r="D213" s="151"/>
      <c r="E213" s="294" t="s">
        <v>36</v>
      </c>
      <c r="F213" s="295"/>
      <c r="G213" s="295"/>
      <c r="H213" s="296"/>
      <c r="I213" s="297" t="str">
        <f>IFERROR(ROUND(I211*100/I212,1),"")</f>
        <v/>
      </c>
      <c r="J213" s="298"/>
      <c r="K213" s="298"/>
      <c r="L213" s="298"/>
      <c r="M213" s="299"/>
      <c r="N213" s="130" t="s">
        <v>37</v>
      </c>
      <c r="Z213" s="199"/>
      <c r="AA213" s="159"/>
      <c r="AB213" s="156"/>
    </row>
    <row r="214" spans="1:28" ht="20.100000000000001" customHeight="1" x14ac:dyDescent="0.15">
      <c r="A214" s="132"/>
      <c r="B214" s="132"/>
      <c r="C214" s="150"/>
      <c r="D214" s="151"/>
      <c r="E214" s="215"/>
      <c r="F214" s="215"/>
      <c r="G214" s="215"/>
      <c r="H214" s="215"/>
      <c r="I214" s="215"/>
      <c r="J214" s="215"/>
      <c r="K214" s="215"/>
      <c r="L214" s="215"/>
      <c r="M214" s="215"/>
      <c r="N214" s="215"/>
      <c r="O214" s="215"/>
      <c r="P214" s="215"/>
      <c r="Q214" s="215"/>
      <c r="R214" s="215"/>
      <c r="S214" s="215"/>
      <c r="T214" s="215"/>
      <c r="U214" s="215"/>
      <c r="V214" s="215"/>
      <c r="W214" s="215"/>
      <c r="X214" s="215"/>
      <c r="Y214" s="215"/>
      <c r="Z214" s="257"/>
      <c r="AA214" s="159"/>
      <c r="AB214" s="156"/>
    </row>
    <row r="215" spans="1:28" ht="20.100000000000001" customHeight="1" x14ac:dyDescent="0.15">
      <c r="A215" s="132"/>
      <c r="B215" s="132"/>
      <c r="C215" s="170"/>
      <c r="D215" s="171"/>
      <c r="E215" s="171"/>
      <c r="F215" s="171"/>
      <c r="G215" s="171"/>
      <c r="H215" s="171"/>
      <c r="I215" s="171"/>
      <c r="J215" s="172"/>
      <c r="K215" s="172"/>
      <c r="L215" s="172"/>
      <c r="M215" s="195"/>
      <c r="N215" s="172"/>
      <c r="O215" s="172"/>
      <c r="P215" s="195"/>
      <c r="Q215" s="172"/>
      <c r="R215" s="172"/>
      <c r="S215" s="172"/>
      <c r="T215" s="172"/>
      <c r="U215" s="172"/>
      <c r="V215" s="172"/>
      <c r="W215" s="172"/>
      <c r="X215" s="172"/>
      <c r="Y215" s="172"/>
      <c r="Z215" s="300"/>
      <c r="AA215" s="159"/>
      <c r="AB215" s="156"/>
    </row>
    <row r="216" spans="1:28" ht="20.100000000000001" customHeight="1" x14ac:dyDescent="0.15">
      <c r="A216" s="132"/>
      <c r="B216" s="132"/>
      <c r="C216" s="156"/>
      <c r="D216" s="156"/>
      <c r="E216" s="156"/>
      <c r="F216" s="156"/>
      <c r="G216" s="156"/>
      <c r="H216" s="156"/>
      <c r="I216" s="156"/>
      <c r="J216" s="176"/>
      <c r="K216" s="176"/>
      <c r="L216" s="176"/>
      <c r="M216" s="196"/>
      <c r="N216" s="176"/>
      <c r="O216" s="176"/>
      <c r="P216" s="196"/>
      <c r="Q216" s="176"/>
      <c r="R216" s="176"/>
      <c r="S216" s="176"/>
      <c r="T216" s="176"/>
      <c r="U216" s="176"/>
      <c r="V216" s="176"/>
      <c r="W216" s="176"/>
      <c r="X216" s="176"/>
      <c r="Y216" s="176"/>
      <c r="Z216" s="176"/>
      <c r="AA216" s="176"/>
      <c r="AB216" s="176"/>
    </row>
    <row r="217" spans="1:28" ht="20.100000000000001" customHeight="1" x14ac:dyDescent="0.15">
      <c r="A217" s="132"/>
      <c r="B217" s="132"/>
      <c r="C217" s="156"/>
      <c r="D217" s="156"/>
      <c r="E217" s="156"/>
      <c r="F217" s="156"/>
      <c r="G217" s="156"/>
      <c r="H217" s="156"/>
      <c r="I217" s="156"/>
      <c r="J217" s="176"/>
      <c r="K217" s="176"/>
      <c r="L217" s="176"/>
      <c r="M217" s="196"/>
      <c r="Y217" s="176"/>
      <c r="Z217" s="176"/>
      <c r="AA217" s="176"/>
      <c r="AB217" s="176"/>
    </row>
    <row r="218" spans="1:28" ht="20.100000000000001" customHeight="1" x14ac:dyDescent="0.15">
      <c r="A218" s="132"/>
      <c r="B218" s="132"/>
      <c r="C218" s="143" t="s">
        <v>110</v>
      </c>
      <c r="D218" s="144"/>
      <c r="E218" s="144"/>
      <c r="F218" s="144"/>
      <c r="G218" s="144"/>
      <c r="H218" s="145"/>
      <c r="I218" s="204"/>
      <c r="J218" s="205"/>
      <c r="K218" s="205"/>
      <c r="L218" s="205"/>
      <c r="M218" s="205"/>
      <c r="N218" s="205"/>
      <c r="O218" s="205"/>
      <c r="P218" s="205"/>
      <c r="Q218" s="205"/>
      <c r="R218" s="205"/>
      <c r="S218" s="205"/>
      <c r="T218" s="205"/>
      <c r="U218" s="205"/>
      <c r="V218" s="205"/>
      <c r="W218" s="205"/>
      <c r="X218" s="205"/>
      <c r="Y218" s="205"/>
      <c r="Z218" s="205"/>
    </row>
    <row r="219" spans="1:28" ht="20.100000000000001" customHeight="1" x14ac:dyDescent="0.15">
      <c r="A219" s="132"/>
      <c r="B219" s="132"/>
      <c r="C219" s="146"/>
      <c r="D219" s="151"/>
      <c r="E219" s="301"/>
      <c r="F219" s="147"/>
      <c r="G219" s="147"/>
      <c r="H219" s="147"/>
      <c r="I219" s="156"/>
      <c r="J219" s="156"/>
      <c r="K219" s="156"/>
      <c r="L219" s="156"/>
      <c r="M219" s="156"/>
      <c r="N219" s="156"/>
      <c r="O219" s="156"/>
      <c r="P219" s="156"/>
      <c r="Q219" s="156"/>
      <c r="R219" s="156"/>
      <c r="S219" s="156"/>
      <c r="T219" s="156"/>
      <c r="U219" s="156"/>
      <c r="V219" s="156"/>
      <c r="W219" s="156"/>
      <c r="X219" s="156"/>
      <c r="Y219" s="156"/>
      <c r="Z219" s="155"/>
    </row>
    <row r="220" spans="1:28" ht="45" customHeight="1" x14ac:dyDescent="0.15">
      <c r="A220" s="132"/>
      <c r="B220" s="132"/>
      <c r="C220" s="302"/>
      <c r="D220" s="303" t="s">
        <v>240</v>
      </c>
      <c r="E220" s="303"/>
      <c r="F220" s="303"/>
      <c r="G220" s="303"/>
      <c r="H220" s="303"/>
      <c r="I220" s="303"/>
      <c r="J220" s="303"/>
      <c r="K220" s="303"/>
      <c r="L220" s="303"/>
      <c r="M220" s="303"/>
      <c r="N220" s="303"/>
      <c r="O220" s="303"/>
      <c r="P220" s="303"/>
      <c r="Q220" s="303"/>
      <c r="R220" s="303"/>
      <c r="S220" s="303"/>
      <c r="T220" s="303"/>
      <c r="U220" s="303"/>
      <c r="V220" s="303"/>
      <c r="W220" s="303"/>
      <c r="X220" s="303"/>
      <c r="Y220" s="303"/>
      <c r="Z220" s="155"/>
    </row>
    <row r="221" spans="1:28" ht="20.100000000000001" customHeight="1" x14ac:dyDescent="0.15">
      <c r="A221" s="132">
        <f>IFERROR(IF(COUNT(O222:O229)&lt;8,1001,0),3)</f>
        <v>1001</v>
      </c>
      <c r="B221" s="489"/>
      <c r="C221" s="304"/>
      <c r="D221" s="305" t="s">
        <v>47</v>
      </c>
      <c r="E221" s="306"/>
      <c r="F221" s="306"/>
      <c r="G221" s="306"/>
      <c r="H221" s="306"/>
      <c r="I221" s="306"/>
      <c r="J221" s="307"/>
      <c r="K221" s="308" t="s">
        <v>251</v>
      </c>
      <c r="L221" s="309"/>
      <c r="M221" s="309"/>
      <c r="N221" s="309"/>
      <c r="O221" s="309"/>
      <c r="P221" s="309"/>
      <c r="Q221" s="310" t="s">
        <v>252</v>
      </c>
      <c r="R221" s="311"/>
      <c r="S221" s="311"/>
      <c r="T221" s="312"/>
      <c r="U221" s="313" t="s">
        <v>253</v>
      </c>
      <c r="V221" s="314"/>
      <c r="W221" s="314"/>
      <c r="X221" s="314"/>
      <c r="Y221" s="315"/>
      <c r="Z221" s="155"/>
    </row>
    <row r="222" spans="1:28" ht="20.100000000000001" customHeight="1" x14ac:dyDescent="0.15">
      <c r="A222" s="208">
        <f>IFERROR(IF(COUNT(S222:S229)&lt;8,1001,0),3)</f>
        <v>1001</v>
      </c>
      <c r="B222" s="489"/>
      <c r="C222" s="316"/>
      <c r="D222" s="317"/>
      <c r="E222" s="318"/>
      <c r="F222" s="318"/>
      <c r="G222" s="318"/>
      <c r="H222" s="318"/>
      <c r="I222" s="319"/>
      <c r="J222" s="320"/>
      <c r="K222" s="42"/>
      <c r="L222" s="43"/>
      <c r="M222" s="43"/>
      <c r="N222" s="321" t="s">
        <v>127</v>
      </c>
      <c r="O222" s="3"/>
      <c r="P222" s="322" t="s">
        <v>127</v>
      </c>
      <c r="Q222" s="2"/>
      <c r="R222" s="263" t="s">
        <v>127</v>
      </c>
      <c r="S222" s="6"/>
      <c r="T222" s="323" t="s">
        <v>127</v>
      </c>
      <c r="U222" s="324"/>
      <c r="V222" s="325"/>
      <c r="W222" s="325"/>
      <c r="X222" s="325"/>
      <c r="Y222" s="326"/>
      <c r="Z222" s="199"/>
    </row>
    <row r="223" spans="1:28" ht="20.100000000000001" customHeight="1" x14ac:dyDescent="0.15">
      <c r="A223" s="208">
        <f>IFERROR(IF(COUNT(U224:U229)&lt;6,1001,0),3)</f>
        <v>1001</v>
      </c>
      <c r="B223" s="489"/>
      <c r="C223" s="316"/>
      <c r="D223" s="327"/>
      <c r="E223" s="328"/>
      <c r="F223" s="328"/>
      <c r="G223" s="328"/>
      <c r="H223" s="328"/>
      <c r="I223" s="329"/>
      <c r="J223" s="330"/>
      <c r="K223" s="95"/>
      <c r="L223" s="96"/>
      <c r="M223" s="96"/>
      <c r="N223" s="331" t="s">
        <v>128</v>
      </c>
      <c r="O223" s="4"/>
      <c r="P223" s="332" t="s">
        <v>128</v>
      </c>
      <c r="Q223" s="5"/>
      <c r="R223" s="331" t="s">
        <v>128</v>
      </c>
      <c r="S223" s="4"/>
      <c r="T223" s="333" t="s">
        <v>128</v>
      </c>
      <c r="U223" s="334"/>
      <c r="V223" s="335"/>
      <c r="W223" s="335"/>
      <c r="X223" s="335"/>
      <c r="Y223" s="336"/>
      <c r="Z223" s="199"/>
    </row>
    <row r="224" spans="1:28" ht="20.100000000000001" customHeight="1" x14ac:dyDescent="0.15">
      <c r="A224" s="132"/>
      <c r="B224" s="132"/>
      <c r="C224" s="304"/>
      <c r="D224" s="337" t="s">
        <v>31</v>
      </c>
      <c r="E224" s="338"/>
      <c r="F224" s="338"/>
      <c r="G224" s="338"/>
      <c r="H224" s="338"/>
      <c r="I224" s="339"/>
      <c r="J224" s="340"/>
      <c r="K224" s="52"/>
      <c r="L224" s="60"/>
      <c r="M224" s="60"/>
      <c r="N224" s="61"/>
      <c r="O224" s="50"/>
      <c r="P224" s="62"/>
      <c r="Q224" s="52"/>
      <c r="R224" s="59"/>
      <c r="S224" s="50"/>
      <c r="T224" s="51"/>
      <c r="U224" s="52"/>
      <c r="V224" s="53"/>
      <c r="W224" s="53"/>
      <c r="X224" s="53"/>
      <c r="Y224" s="51"/>
      <c r="Z224" s="155"/>
    </row>
    <row r="225" spans="1:28" ht="20.100000000000001" customHeight="1" x14ac:dyDescent="0.15">
      <c r="A225" s="132"/>
      <c r="B225" s="132"/>
      <c r="C225" s="304"/>
      <c r="D225" s="341" t="s">
        <v>235</v>
      </c>
      <c r="E225" s="342"/>
      <c r="F225" s="342"/>
      <c r="G225" s="342"/>
      <c r="H225" s="342"/>
      <c r="I225" s="343"/>
      <c r="J225" s="344"/>
      <c r="K225" s="47"/>
      <c r="L225" s="48"/>
      <c r="M225" s="48"/>
      <c r="N225" s="57"/>
      <c r="O225" s="54"/>
      <c r="P225" s="49"/>
      <c r="Q225" s="47"/>
      <c r="R225" s="58"/>
      <c r="S225" s="54"/>
      <c r="T225" s="55"/>
      <c r="U225" s="47"/>
      <c r="V225" s="56"/>
      <c r="W225" s="56"/>
      <c r="X225" s="56"/>
      <c r="Y225" s="55"/>
      <c r="Z225" s="155"/>
    </row>
    <row r="226" spans="1:28" ht="20.100000000000001" customHeight="1" x14ac:dyDescent="0.15">
      <c r="A226" s="132"/>
      <c r="B226" s="132"/>
      <c r="C226" s="304"/>
      <c r="D226" s="341" t="s">
        <v>169</v>
      </c>
      <c r="E226" s="342"/>
      <c r="F226" s="342"/>
      <c r="G226" s="342"/>
      <c r="H226" s="342"/>
      <c r="I226" s="343"/>
      <c r="J226" s="344"/>
      <c r="K226" s="47"/>
      <c r="L226" s="48"/>
      <c r="M226" s="48"/>
      <c r="N226" s="57"/>
      <c r="O226" s="54"/>
      <c r="P226" s="49"/>
      <c r="Q226" s="47"/>
      <c r="R226" s="57"/>
      <c r="S226" s="54"/>
      <c r="T226" s="49"/>
      <c r="U226" s="47"/>
      <c r="V226" s="48"/>
      <c r="W226" s="48"/>
      <c r="X226" s="48"/>
      <c r="Y226" s="49"/>
      <c r="Z226" s="155"/>
    </row>
    <row r="227" spans="1:28" ht="20.100000000000001" customHeight="1" x14ac:dyDescent="0.15">
      <c r="A227" s="132"/>
      <c r="B227" s="132"/>
      <c r="C227" s="304"/>
      <c r="D227" s="341" t="s">
        <v>250</v>
      </c>
      <c r="E227" s="342"/>
      <c r="F227" s="342"/>
      <c r="G227" s="342"/>
      <c r="H227" s="342"/>
      <c r="I227" s="343"/>
      <c r="J227" s="344"/>
      <c r="K227" s="47"/>
      <c r="L227" s="48"/>
      <c r="M227" s="48"/>
      <c r="N227" s="57"/>
      <c r="O227" s="54"/>
      <c r="P227" s="49"/>
      <c r="Q227" s="47"/>
      <c r="R227" s="58"/>
      <c r="S227" s="54"/>
      <c r="T227" s="55"/>
      <c r="U227" s="47"/>
      <c r="V227" s="56"/>
      <c r="W227" s="56"/>
      <c r="X227" s="56"/>
      <c r="Y227" s="55"/>
      <c r="Z227" s="155"/>
    </row>
    <row r="228" spans="1:28" ht="20.100000000000001" customHeight="1" x14ac:dyDescent="0.15">
      <c r="A228" s="132"/>
      <c r="B228" s="132"/>
      <c r="C228" s="304"/>
      <c r="D228" s="341" t="s">
        <v>173</v>
      </c>
      <c r="E228" s="342"/>
      <c r="F228" s="342"/>
      <c r="G228" s="342"/>
      <c r="H228" s="342"/>
      <c r="I228" s="343"/>
      <c r="J228" s="344"/>
      <c r="K228" s="47"/>
      <c r="L228" s="48"/>
      <c r="M228" s="48"/>
      <c r="N228" s="57"/>
      <c r="O228" s="54"/>
      <c r="P228" s="49"/>
      <c r="Q228" s="47"/>
      <c r="R228" s="58"/>
      <c r="S228" s="54"/>
      <c r="T228" s="55"/>
      <c r="U228" s="47"/>
      <c r="V228" s="56"/>
      <c r="W228" s="56"/>
      <c r="X228" s="56"/>
      <c r="Y228" s="55"/>
      <c r="Z228" s="155"/>
    </row>
    <row r="229" spans="1:28" ht="20.100000000000001" customHeight="1" thickBot="1" x14ac:dyDescent="0.2">
      <c r="A229" s="132"/>
      <c r="B229" s="132"/>
      <c r="C229" s="304"/>
      <c r="D229" s="345" t="s">
        <v>241</v>
      </c>
      <c r="E229" s="346"/>
      <c r="F229" s="346"/>
      <c r="G229" s="346"/>
      <c r="H229" s="346"/>
      <c r="I229" s="346"/>
      <c r="J229" s="347"/>
      <c r="K229" s="28"/>
      <c r="L229" s="29"/>
      <c r="M229" s="29"/>
      <c r="N229" s="30"/>
      <c r="O229" s="31"/>
      <c r="P229" s="32"/>
      <c r="Q229" s="28"/>
      <c r="R229" s="33"/>
      <c r="S229" s="31"/>
      <c r="T229" s="34"/>
      <c r="U229" s="28"/>
      <c r="V229" s="35"/>
      <c r="W229" s="35"/>
      <c r="X229" s="35"/>
      <c r="Y229" s="34"/>
      <c r="Z229" s="155"/>
    </row>
    <row r="230" spans="1:28" ht="20.100000000000001" customHeight="1" thickTop="1" x14ac:dyDescent="0.15">
      <c r="A230" s="132"/>
      <c r="B230" s="132"/>
      <c r="C230" s="304"/>
      <c r="D230" s="348" t="s">
        <v>108</v>
      </c>
      <c r="E230" s="349"/>
      <c r="F230" s="349"/>
      <c r="G230" s="349"/>
      <c r="H230" s="349"/>
      <c r="I230" s="350"/>
      <c r="J230" s="351"/>
      <c r="K230" s="285">
        <f>SUM(K224:N229)</f>
        <v>0</v>
      </c>
      <c r="L230" s="352"/>
      <c r="M230" s="352"/>
      <c r="N230" s="353"/>
      <c r="O230" s="354">
        <f>SUM(O224:P229)</f>
        <v>0</v>
      </c>
      <c r="P230" s="355"/>
      <c r="Q230" s="285">
        <f>SUM(Q224:R229)</f>
        <v>0</v>
      </c>
      <c r="R230" s="356"/>
      <c r="S230" s="354">
        <f>SUM(S224:T229)</f>
        <v>0</v>
      </c>
      <c r="T230" s="287"/>
      <c r="U230" s="285">
        <f>SUM(U224:Y229)</f>
        <v>0</v>
      </c>
      <c r="V230" s="286"/>
      <c r="W230" s="286"/>
      <c r="X230" s="286"/>
      <c r="Y230" s="287"/>
      <c r="Z230" s="155"/>
    </row>
    <row r="231" spans="1:28" ht="20.100000000000001" customHeight="1" x14ac:dyDescent="0.15">
      <c r="A231" s="132"/>
      <c r="B231" s="132"/>
      <c r="C231" s="150"/>
      <c r="D231" s="262"/>
      <c r="E231" s="357" t="str">
        <f>"*1 "&amp;日付例&amp;"　年月日を入力してください。"</f>
        <v>*1 例)2025/4/1、R7/4/1　年月日を入力してください。</v>
      </c>
      <c r="F231" s="358"/>
      <c r="G231" s="358"/>
      <c r="H231" s="358"/>
      <c r="I231" s="358"/>
      <c r="J231" s="358"/>
      <c r="K231" s="359"/>
      <c r="L231" s="360"/>
      <c r="M231" s="360"/>
      <c r="N231" s="360"/>
      <c r="O231" s="359"/>
      <c r="P231" s="360"/>
      <c r="Q231" s="360"/>
      <c r="R231" s="360"/>
      <c r="S231" s="359"/>
      <c r="T231" s="360"/>
      <c r="U231" s="360"/>
      <c r="V231" s="360"/>
      <c r="W231" s="360"/>
      <c r="X231" s="360"/>
      <c r="Y231" s="360"/>
      <c r="Z231" s="155"/>
    </row>
    <row r="232" spans="1:28" ht="20.100000000000001" customHeight="1" x14ac:dyDescent="0.15">
      <c r="A232" s="132"/>
      <c r="B232" s="132"/>
      <c r="C232" s="361"/>
      <c r="D232" s="362"/>
      <c r="E232" s="363"/>
      <c r="F232" s="362"/>
      <c r="G232" s="362"/>
      <c r="H232" s="362"/>
      <c r="I232" s="362"/>
      <c r="J232" s="362"/>
      <c r="K232" s="364"/>
      <c r="L232" s="365"/>
      <c r="M232" s="365"/>
      <c r="N232" s="365"/>
      <c r="O232" s="364"/>
      <c r="P232" s="365"/>
      <c r="Q232" s="365"/>
      <c r="R232" s="365"/>
      <c r="S232" s="364"/>
      <c r="T232" s="365"/>
      <c r="U232" s="365"/>
      <c r="V232" s="365"/>
      <c r="W232" s="365"/>
      <c r="X232" s="365"/>
      <c r="Y232" s="365"/>
      <c r="Z232" s="171"/>
      <c r="AA232" s="167"/>
    </row>
    <row r="233" spans="1:28" ht="20.100000000000001" customHeight="1" x14ac:dyDescent="0.15">
      <c r="A233" s="132"/>
      <c r="C233" s="132"/>
      <c r="D233" s="262"/>
      <c r="E233" s="357"/>
      <c r="F233" s="262"/>
      <c r="G233" s="262"/>
      <c r="H233" s="262"/>
      <c r="I233" s="262"/>
      <c r="J233" s="262"/>
      <c r="K233" s="366"/>
      <c r="L233" s="215"/>
      <c r="M233" s="215"/>
      <c r="N233" s="215"/>
      <c r="O233" s="366"/>
      <c r="P233" s="215"/>
      <c r="Q233" s="215"/>
      <c r="R233" s="215"/>
      <c r="S233" s="366"/>
      <c r="T233" s="215"/>
      <c r="U233" s="215"/>
      <c r="V233" s="215"/>
      <c r="W233" s="215"/>
      <c r="X233" s="215"/>
      <c r="Y233" s="215"/>
      <c r="Z233" s="156"/>
    </row>
    <row r="234" spans="1:28" ht="20.100000000000001" customHeight="1" x14ac:dyDescent="0.15">
      <c r="A234" s="132"/>
      <c r="B234" s="132"/>
      <c r="C234" s="151"/>
      <c r="D234" s="262"/>
      <c r="E234" s="357"/>
      <c r="F234" s="362"/>
      <c r="G234" s="262"/>
      <c r="H234" s="262"/>
      <c r="I234" s="262"/>
      <c r="J234" s="262"/>
      <c r="K234" s="366"/>
      <c r="L234" s="215"/>
      <c r="M234" s="215"/>
      <c r="N234" s="215"/>
      <c r="O234" s="366"/>
      <c r="P234" s="215"/>
      <c r="Q234" s="215"/>
      <c r="R234" s="215"/>
      <c r="S234" s="366"/>
      <c r="T234" s="215"/>
      <c r="U234" s="215"/>
      <c r="V234" s="215"/>
      <c r="W234" s="215"/>
      <c r="X234" s="215"/>
      <c r="Y234" s="215"/>
      <c r="Z234" s="156"/>
    </row>
    <row r="235" spans="1:28" ht="20.100000000000001" customHeight="1" x14ac:dyDescent="0.15">
      <c r="A235" s="132"/>
      <c r="B235" s="132"/>
      <c r="C235" s="143" t="s">
        <v>111</v>
      </c>
      <c r="D235" s="144"/>
      <c r="E235" s="144"/>
      <c r="F235" s="144"/>
      <c r="G235" s="144"/>
      <c r="H235" s="145"/>
      <c r="I235" s="204"/>
      <c r="J235" s="205"/>
      <c r="K235" s="205"/>
      <c r="L235" s="205"/>
      <c r="M235" s="205"/>
      <c r="N235" s="205"/>
      <c r="O235" s="205"/>
      <c r="P235" s="205"/>
      <c r="Q235" s="205"/>
      <c r="R235" s="205"/>
      <c r="S235" s="205"/>
      <c r="T235" s="205"/>
      <c r="U235" s="205"/>
      <c r="V235" s="205"/>
      <c r="W235" s="205"/>
      <c r="X235" s="205"/>
      <c r="Y235" s="205"/>
      <c r="Z235" s="205"/>
    </row>
    <row r="236" spans="1:28" ht="20.100000000000001" customHeight="1" x14ac:dyDescent="0.15">
      <c r="A236" s="132"/>
      <c r="B236" s="132"/>
      <c r="C236" s="146"/>
      <c r="D236" s="151"/>
      <c r="E236" s="301"/>
      <c r="F236" s="147"/>
      <c r="G236" s="147"/>
      <c r="H236" s="147"/>
      <c r="I236" s="156"/>
      <c r="J236" s="156"/>
      <c r="K236" s="156"/>
      <c r="L236" s="156"/>
      <c r="M236" s="156"/>
      <c r="N236" s="156"/>
      <c r="O236" s="156"/>
      <c r="P236" s="156"/>
      <c r="Q236" s="156"/>
      <c r="R236" s="156"/>
      <c r="S236" s="156"/>
      <c r="T236" s="156"/>
      <c r="U236" s="156"/>
      <c r="V236" s="156"/>
      <c r="W236" s="156"/>
      <c r="X236" s="156"/>
      <c r="Y236" s="156"/>
      <c r="Z236" s="155"/>
    </row>
    <row r="237" spans="1:28" ht="30" customHeight="1" x14ac:dyDescent="0.15">
      <c r="A237" s="132"/>
      <c r="B237" s="132"/>
      <c r="C237" s="146"/>
      <c r="D237" s="193" t="s">
        <v>296</v>
      </c>
      <c r="E237" s="193"/>
      <c r="F237" s="193"/>
      <c r="G237" s="193"/>
      <c r="H237" s="193"/>
      <c r="I237" s="193"/>
      <c r="J237" s="193"/>
      <c r="K237" s="193"/>
      <c r="L237" s="193"/>
      <c r="M237" s="193"/>
      <c r="N237" s="193"/>
      <c r="O237" s="193"/>
      <c r="P237" s="193"/>
      <c r="Q237" s="193"/>
      <c r="R237" s="193"/>
      <c r="S237" s="193"/>
      <c r="T237" s="193"/>
      <c r="U237" s="193"/>
      <c r="V237" s="193"/>
      <c r="W237" s="193"/>
      <c r="X237" s="193"/>
      <c r="Y237" s="193"/>
      <c r="Z237" s="367"/>
      <c r="AA237" s="178"/>
      <c r="AB237" s="178"/>
    </row>
    <row r="238" spans="1:28" ht="20.100000000000001" customHeight="1" x14ac:dyDescent="0.15">
      <c r="A238" s="132">
        <f>IFERROR(IF(COUNTA($L239:$L261)+COUNTA($U239:$U250)&lt;&gt;35,1001,0),3)</f>
        <v>1001</v>
      </c>
      <c r="B238" s="489"/>
      <c r="C238" s="316"/>
      <c r="D238" s="368" t="s">
        <v>267</v>
      </c>
      <c r="E238" s="369"/>
      <c r="F238" s="369"/>
      <c r="G238" s="369"/>
      <c r="H238" s="369"/>
      <c r="I238" s="369"/>
      <c r="J238" s="369"/>
      <c r="K238" s="370"/>
      <c r="L238" s="371" t="s">
        <v>11</v>
      </c>
      <c r="M238" s="372"/>
      <c r="N238" s="373"/>
      <c r="P238" s="374" t="s">
        <v>277</v>
      </c>
      <c r="Q238" s="375"/>
      <c r="R238" s="375"/>
      <c r="S238" s="375"/>
      <c r="T238" s="376"/>
      <c r="U238" s="371" t="s">
        <v>11</v>
      </c>
      <c r="V238" s="372"/>
      <c r="W238" s="372"/>
      <c r="X238" s="372"/>
      <c r="Y238" s="373"/>
      <c r="Z238" s="199"/>
    </row>
    <row r="239" spans="1:28" ht="20.100000000000001" customHeight="1" x14ac:dyDescent="0.15">
      <c r="A239" s="132"/>
      <c r="B239" s="132"/>
      <c r="C239" s="316"/>
      <c r="D239" s="377" t="s">
        <v>4</v>
      </c>
      <c r="E239" s="378"/>
      <c r="F239" s="378"/>
      <c r="G239" s="378"/>
      <c r="H239" s="378"/>
      <c r="I239" s="378"/>
      <c r="J239" s="378"/>
      <c r="K239" s="379" t="s">
        <v>176</v>
      </c>
      <c r="L239" s="44"/>
      <c r="M239" s="45"/>
      <c r="N239" s="46"/>
      <c r="P239" s="380" t="s">
        <v>43</v>
      </c>
      <c r="Q239" s="130" t="s">
        <v>44</v>
      </c>
      <c r="S239" s="381"/>
      <c r="T239" s="382" t="s">
        <v>202</v>
      </c>
      <c r="U239" s="44"/>
      <c r="V239" s="123"/>
      <c r="W239" s="123"/>
      <c r="X239" s="123"/>
      <c r="Y239" s="124"/>
      <c r="Z239" s="199"/>
    </row>
    <row r="240" spans="1:28" ht="20.100000000000001" customHeight="1" x14ac:dyDescent="0.15">
      <c r="A240" s="132"/>
      <c r="B240" s="132"/>
      <c r="C240" s="316"/>
      <c r="D240" s="383" t="s">
        <v>5</v>
      </c>
      <c r="E240" s="384"/>
      <c r="F240" s="384"/>
      <c r="G240" s="384"/>
      <c r="H240" s="384"/>
      <c r="I240" s="384"/>
      <c r="J240" s="384"/>
      <c r="K240" s="385" t="s">
        <v>177</v>
      </c>
      <c r="L240" s="36"/>
      <c r="M240" s="37"/>
      <c r="N240" s="38"/>
      <c r="P240" s="386"/>
      <c r="Q240" s="387" t="s">
        <v>45</v>
      </c>
      <c r="R240" s="388"/>
      <c r="S240" s="389"/>
      <c r="T240" s="390" t="s">
        <v>203</v>
      </c>
      <c r="U240" s="36"/>
      <c r="V240" s="119"/>
      <c r="W240" s="119"/>
      <c r="X240" s="119"/>
      <c r="Y240" s="120"/>
      <c r="Z240" s="199"/>
    </row>
    <row r="241" spans="1:26" ht="20.100000000000001" customHeight="1" x14ac:dyDescent="0.15">
      <c r="A241" s="132"/>
      <c r="B241" s="132"/>
      <c r="C241" s="316"/>
      <c r="D241" s="383" t="s">
        <v>6</v>
      </c>
      <c r="E241" s="384"/>
      <c r="F241" s="384"/>
      <c r="G241" s="384"/>
      <c r="H241" s="384"/>
      <c r="I241" s="384"/>
      <c r="J241" s="384"/>
      <c r="K241" s="385" t="s">
        <v>178</v>
      </c>
      <c r="L241" s="36"/>
      <c r="M241" s="37"/>
      <c r="N241" s="38"/>
      <c r="P241" s="386"/>
      <c r="Q241" s="130" t="s">
        <v>46</v>
      </c>
      <c r="S241" s="391"/>
      <c r="T241" s="390" t="s">
        <v>204</v>
      </c>
      <c r="U241" s="36"/>
      <c r="V241" s="119"/>
      <c r="W241" s="119"/>
      <c r="X241" s="119"/>
      <c r="Y241" s="120"/>
      <c r="Z241" s="199"/>
    </row>
    <row r="242" spans="1:26" ht="20.100000000000001" customHeight="1" x14ac:dyDescent="0.15">
      <c r="A242" s="132"/>
      <c r="B242" s="132"/>
      <c r="C242" s="316"/>
      <c r="D242" s="383" t="s">
        <v>254</v>
      </c>
      <c r="E242" s="384"/>
      <c r="F242" s="384"/>
      <c r="G242" s="384"/>
      <c r="H242" s="384"/>
      <c r="I242" s="384"/>
      <c r="J242" s="384"/>
      <c r="K242" s="385" t="s">
        <v>179</v>
      </c>
      <c r="L242" s="36"/>
      <c r="M242" s="37"/>
      <c r="N242" s="38"/>
      <c r="P242" s="386"/>
      <c r="Q242" s="392" t="s">
        <v>268</v>
      </c>
      <c r="R242" s="393"/>
      <c r="S242" s="394"/>
      <c r="T242" s="390" t="s">
        <v>205</v>
      </c>
      <c r="U242" s="36"/>
      <c r="V242" s="119"/>
      <c r="W242" s="119"/>
      <c r="X242" s="119"/>
      <c r="Y242" s="120"/>
      <c r="Z242" s="199"/>
    </row>
    <row r="243" spans="1:26" ht="20.100000000000001" customHeight="1" x14ac:dyDescent="0.15">
      <c r="A243" s="132"/>
      <c r="B243" s="132"/>
      <c r="C243" s="316"/>
      <c r="D243" s="383" t="s">
        <v>40</v>
      </c>
      <c r="E243" s="384"/>
      <c r="F243" s="384"/>
      <c r="G243" s="384"/>
      <c r="H243" s="384"/>
      <c r="I243" s="384"/>
      <c r="J243" s="384"/>
      <c r="K243" s="385" t="s">
        <v>180</v>
      </c>
      <c r="L243" s="36"/>
      <c r="M243" s="37"/>
      <c r="N243" s="38"/>
      <c r="P243" s="386"/>
      <c r="Q243" s="387" t="s">
        <v>269</v>
      </c>
      <c r="R243" s="388"/>
      <c r="S243" s="389"/>
      <c r="T243" s="390" t="s">
        <v>206</v>
      </c>
      <c r="U243" s="36"/>
      <c r="V243" s="119"/>
      <c r="W243" s="119"/>
      <c r="X243" s="119"/>
      <c r="Y243" s="120"/>
      <c r="Z243" s="199"/>
    </row>
    <row r="244" spans="1:26" ht="20.100000000000001" customHeight="1" x14ac:dyDescent="0.15">
      <c r="A244" s="132"/>
      <c r="B244" s="132"/>
      <c r="C244" s="316"/>
      <c r="D244" s="383" t="s">
        <v>41</v>
      </c>
      <c r="E244" s="384"/>
      <c r="F244" s="384"/>
      <c r="G244" s="384"/>
      <c r="H244" s="384"/>
      <c r="I244" s="384"/>
      <c r="J244" s="384"/>
      <c r="K244" s="385" t="s">
        <v>181</v>
      </c>
      <c r="L244" s="36"/>
      <c r="M244" s="37"/>
      <c r="N244" s="38"/>
      <c r="P244" s="386"/>
      <c r="Q244" s="130" t="s">
        <v>270</v>
      </c>
      <c r="S244" s="391"/>
      <c r="T244" s="390" t="s">
        <v>207</v>
      </c>
      <c r="U244" s="36"/>
      <c r="V244" s="119"/>
      <c r="W244" s="119"/>
      <c r="X244" s="119"/>
      <c r="Y244" s="120"/>
      <c r="Z244" s="199"/>
    </row>
    <row r="245" spans="1:26" ht="20.100000000000001" customHeight="1" x14ac:dyDescent="0.15">
      <c r="A245" s="132"/>
      <c r="B245" s="132"/>
      <c r="C245" s="316"/>
      <c r="D245" s="383" t="s">
        <v>7</v>
      </c>
      <c r="E245" s="384"/>
      <c r="F245" s="384"/>
      <c r="G245" s="384"/>
      <c r="H245" s="384"/>
      <c r="I245" s="384"/>
      <c r="J245" s="384"/>
      <c r="K245" s="385" t="s">
        <v>182</v>
      </c>
      <c r="L245" s="36"/>
      <c r="M245" s="37"/>
      <c r="N245" s="38"/>
      <c r="P245" s="386"/>
      <c r="Q245" s="392" t="s">
        <v>271</v>
      </c>
      <c r="R245" s="393"/>
      <c r="S245" s="394"/>
      <c r="T245" s="390" t="s">
        <v>208</v>
      </c>
      <c r="U245" s="36"/>
      <c r="V245" s="119"/>
      <c r="W245" s="119"/>
      <c r="X245" s="119"/>
      <c r="Y245" s="120"/>
      <c r="Z245" s="199"/>
    </row>
    <row r="246" spans="1:26" ht="20.100000000000001" customHeight="1" x14ac:dyDescent="0.15">
      <c r="A246" s="132"/>
      <c r="B246" s="132"/>
      <c r="C246" s="316"/>
      <c r="D246" s="383" t="s">
        <v>8</v>
      </c>
      <c r="E246" s="384"/>
      <c r="F246" s="384"/>
      <c r="G246" s="384"/>
      <c r="H246" s="384"/>
      <c r="I246" s="384"/>
      <c r="J246" s="384"/>
      <c r="K246" s="385" t="s">
        <v>183</v>
      </c>
      <c r="L246" s="36"/>
      <c r="M246" s="37"/>
      <c r="N246" s="38"/>
      <c r="P246" s="386"/>
      <c r="Q246" s="387" t="s">
        <v>272</v>
      </c>
      <c r="R246" s="388"/>
      <c r="S246" s="389"/>
      <c r="T246" s="395" t="s">
        <v>214</v>
      </c>
      <c r="U246" s="36"/>
      <c r="V246" s="119"/>
      <c r="W246" s="119"/>
      <c r="X246" s="119"/>
      <c r="Y246" s="120"/>
      <c r="Z246" s="199"/>
    </row>
    <row r="247" spans="1:26" ht="20.100000000000001" customHeight="1" x14ac:dyDescent="0.15">
      <c r="A247" s="132"/>
      <c r="B247" s="132"/>
      <c r="C247" s="316"/>
      <c r="D247" s="383" t="s">
        <v>42</v>
      </c>
      <c r="E247" s="384"/>
      <c r="F247" s="384"/>
      <c r="G247" s="384"/>
      <c r="H247" s="384"/>
      <c r="I247" s="384"/>
      <c r="J247" s="384"/>
      <c r="K247" s="385" t="s">
        <v>184</v>
      </c>
      <c r="L247" s="36"/>
      <c r="M247" s="37"/>
      <c r="N247" s="38"/>
      <c r="P247" s="386"/>
      <c r="Q247" s="396" t="s">
        <v>273</v>
      </c>
      <c r="R247" s="397"/>
      <c r="S247" s="398"/>
      <c r="T247" s="399" t="s">
        <v>215</v>
      </c>
      <c r="U247" s="36"/>
      <c r="V247" s="119"/>
      <c r="W247" s="119"/>
      <c r="X247" s="119"/>
      <c r="Y247" s="120"/>
      <c r="Z247" s="199"/>
    </row>
    <row r="248" spans="1:26" ht="20.100000000000001" customHeight="1" x14ac:dyDescent="0.15">
      <c r="A248" s="132"/>
      <c r="B248" s="132"/>
      <c r="C248" s="316"/>
      <c r="D248" s="383" t="s">
        <v>255</v>
      </c>
      <c r="E248" s="384"/>
      <c r="F248" s="384"/>
      <c r="G248" s="384"/>
      <c r="H248" s="384"/>
      <c r="I248" s="384"/>
      <c r="J248" s="384"/>
      <c r="K248" s="385" t="s">
        <v>185</v>
      </c>
      <c r="L248" s="36"/>
      <c r="M248" s="37"/>
      <c r="N248" s="38"/>
      <c r="P248" s="386"/>
      <c r="Q248" s="130" t="s">
        <v>274</v>
      </c>
      <c r="S248" s="391"/>
      <c r="T248" s="400" t="s">
        <v>216</v>
      </c>
      <c r="U248" s="36"/>
      <c r="V248" s="119"/>
      <c r="W248" s="119"/>
      <c r="X248" s="119"/>
      <c r="Y248" s="120"/>
      <c r="Z248" s="199"/>
    </row>
    <row r="249" spans="1:26" ht="20.100000000000001" customHeight="1" x14ac:dyDescent="0.15">
      <c r="A249" s="132"/>
      <c r="B249" s="132"/>
      <c r="C249" s="316"/>
      <c r="D249" s="383" t="s">
        <v>256</v>
      </c>
      <c r="E249" s="384"/>
      <c r="F249" s="384"/>
      <c r="G249" s="384"/>
      <c r="H249" s="384"/>
      <c r="I249" s="384"/>
      <c r="J249" s="384"/>
      <c r="K249" s="385" t="s">
        <v>186</v>
      </c>
      <c r="L249" s="36"/>
      <c r="M249" s="37"/>
      <c r="N249" s="38"/>
      <c r="P249" s="386"/>
      <c r="Q249" s="387" t="s">
        <v>275</v>
      </c>
      <c r="R249" s="388"/>
      <c r="S249" s="389"/>
      <c r="T249" s="401" t="s">
        <v>217</v>
      </c>
      <c r="U249" s="36"/>
      <c r="V249" s="119"/>
      <c r="W249" s="119"/>
      <c r="X249" s="119"/>
      <c r="Y249" s="120"/>
      <c r="Z249" s="199"/>
    </row>
    <row r="250" spans="1:26" ht="20.100000000000001" customHeight="1" x14ac:dyDescent="0.15">
      <c r="A250" s="132"/>
      <c r="B250" s="132"/>
      <c r="C250" s="316"/>
      <c r="D250" s="383" t="s">
        <v>257</v>
      </c>
      <c r="E250" s="384"/>
      <c r="F250" s="384"/>
      <c r="G250" s="384"/>
      <c r="H250" s="384"/>
      <c r="I250" s="384"/>
      <c r="J250" s="384"/>
      <c r="K250" s="385" t="s">
        <v>187</v>
      </c>
      <c r="L250" s="36"/>
      <c r="M250" s="37"/>
      <c r="N250" s="38"/>
      <c r="P250" s="402"/>
      <c r="Q250" s="205" t="s">
        <v>276</v>
      </c>
      <c r="R250" s="205"/>
      <c r="S250" s="403"/>
      <c r="T250" s="404" t="s">
        <v>218</v>
      </c>
      <c r="U250" s="116"/>
      <c r="V250" s="121"/>
      <c r="W250" s="121"/>
      <c r="X250" s="121"/>
      <c r="Y250" s="122"/>
      <c r="Z250" s="199"/>
    </row>
    <row r="251" spans="1:26" ht="20.100000000000001" customHeight="1" x14ac:dyDescent="0.15">
      <c r="A251" s="132"/>
      <c r="B251" s="132"/>
      <c r="C251" s="316"/>
      <c r="D251" s="383" t="s">
        <v>258</v>
      </c>
      <c r="E251" s="384"/>
      <c r="F251" s="384"/>
      <c r="G251" s="384"/>
      <c r="H251" s="384"/>
      <c r="I251" s="384"/>
      <c r="J251" s="384"/>
      <c r="K251" s="385" t="s">
        <v>188</v>
      </c>
      <c r="L251" s="36"/>
      <c r="M251" s="37"/>
      <c r="N251" s="38"/>
      <c r="O251" s="167"/>
      <c r="P251" s="405"/>
      <c r="Q251" s="405"/>
      <c r="R251" s="405"/>
      <c r="S251" s="405"/>
      <c r="T251" s="405"/>
      <c r="U251" s="405"/>
      <c r="V251" s="405"/>
      <c r="W251" s="405"/>
      <c r="X251" s="405"/>
      <c r="Y251" s="405"/>
      <c r="Z251" s="199"/>
    </row>
    <row r="252" spans="1:26" ht="20.100000000000001" customHeight="1" x14ac:dyDescent="0.15">
      <c r="A252" s="132"/>
      <c r="B252" s="132"/>
      <c r="C252" s="316"/>
      <c r="D252" s="383" t="s">
        <v>259</v>
      </c>
      <c r="E252" s="384"/>
      <c r="F252" s="384"/>
      <c r="G252" s="384"/>
      <c r="H252" s="384"/>
      <c r="I252" s="384"/>
      <c r="J252" s="384"/>
      <c r="K252" s="385" t="s">
        <v>190</v>
      </c>
      <c r="L252" s="36"/>
      <c r="M252" s="37"/>
      <c r="N252" s="38"/>
      <c r="Z252" s="199"/>
    </row>
    <row r="253" spans="1:26" ht="20.100000000000001" customHeight="1" x14ac:dyDescent="0.15">
      <c r="A253" s="132"/>
      <c r="B253" s="132"/>
      <c r="C253" s="316"/>
      <c r="D253" s="383" t="s">
        <v>260</v>
      </c>
      <c r="E253" s="384"/>
      <c r="F253" s="384"/>
      <c r="G253" s="384"/>
      <c r="H253" s="384"/>
      <c r="I253" s="384"/>
      <c r="J253" s="384"/>
      <c r="K253" s="385" t="s">
        <v>191</v>
      </c>
      <c r="L253" s="36"/>
      <c r="M253" s="37"/>
      <c r="N253" s="38"/>
      <c r="Z253" s="199"/>
    </row>
    <row r="254" spans="1:26" ht="20.100000000000001" customHeight="1" x14ac:dyDescent="0.15">
      <c r="A254" s="132"/>
      <c r="B254" s="132"/>
      <c r="C254" s="316"/>
      <c r="D254" s="383" t="s">
        <v>261</v>
      </c>
      <c r="E254" s="384"/>
      <c r="F254" s="384"/>
      <c r="G254" s="384"/>
      <c r="H254" s="384"/>
      <c r="I254" s="384"/>
      <c r="J254" s="384"/>
      <c r="K254" s="385" t="s">
        <v>192</v>
      </c>
      <c r="L254" s="36"/>
      <c r="M254" s="37"/>
      <c r="N254" s="38"/>
      <c r="Z254" s="199"/>
    </row>
    <row r="255" spans="1:26" ht="20.100000000000001" customHeight="1" x14ac:dyDescent="0.15">
      <c r="A255" s="132"/>
      <c r="B255" s="132"/>
      <c r="C255" s="316"/>
      <c r="D255" s="383" t="s">
        <v>262</v>
      </c>
      <c r="E255" s="384"/>
      <c r="F255" s="384"/>
      <c r="G255" s="384"/>
      <c r="H255" s="384"/>
      <c r="I255" s="384"/>
      <c r="J255" s="384"/>
      <c r="K255" s="385" t="s">
        <v>193</v>
      </c>
      <c r="L255" s="36"/>
      <c r="M255" s="37"/>
      <c r="N255" s="38"/>
      <c r="Z255" s="199"/>
    </row>
    <row r="256" spans="1:26" ht="20.100000000000001" customHeight="1" x14ac:dyDescent="0.15">
      <c r="A256" s="132"/>
      <c r="B256" s="132"/>
      <c r="C256" s="316"/>
      <c r="D256" s="383" t="s">
        <v>263</v>
      </c>
      <c r="E256" s="384"/>
      <c r="F256" s="384"/>
      <c r="G256" s="384"/>
      <c r="H256" s="384"/>
      <c r="I256" s="384"/>
      <c r="J256" s="384"/>
      <c r="K256" s="385" t="s">
        <v>194</v>
      </c>
      <c r="L256" s="36"/>
      <c r="M256" s="37"/>
      <c r="N256" s="38"/>
      <c r="Z256" s="199"/>
    </row>
    <row r="257" spans="1:28" ht="20.100000000000001" customHeight="1" x14ac:dyDescent="0.15">
      <c r="A257" s="132"/>
      <c r="B257" s="132"/>
      <c r="C257" s="316"/>
      <c r="D257" s="383" t="s">
        <v>264</v>
      </c>
      <c r="E257" s="384"/>
      <c r="F257" s="384"/>
      <c r="G257" s="384"/>
      <c r="H257" s="384"/>
      <c r="I257" s="384"/>
      <c r="J257" s="384"/>
      <c r="K257" s="385" t="s">
        <v>195</v>
      </c>
      <c r="L257" s="36"/>
      <c r="M257" s="37"/>
      <c r="N257" s="38"/>
      <c r="Z257" s="199"/>
    </row>
    <row r="258" spans="1:28" ht="19.899999999999999" customHeight="1" x14ac:dyDescent="0.15">
      <c r="A258" s="132"/>
      <c r="B258" s="132"/>
      <c r="C258" s="316"/>
      <c r="D258" s="383" t="s">
        <v>38</v>
      </c>
      <c r="E258" s="384"/>
      <c r="F258" s="384"/>
      <c r="G258" s="384"/>
      <c r="H258" s="384"/>
      <c r="I258" s="384"/>
      <c r="J258" s="384"/>
      <c r="K258" s="385" t="s">
        <v>210</v>
      </c>
      <c r="L258" s="36"/>
      <c r="M258" s="37"/>
      <c r="N258" s="38"/>
      <c r="Z258" s="199"/>
    </row>
    <row r="259" spans="1:28" ht="20.100000000000001" customHeight="1" x14ac:dyDescent="0.15">
      <c r="A259" s="132"/>
      <c r="B259" s="132"/>
      <c r="C259" s="316"/>
      <c r="D259" s="383" t="s">
        <v>39</v>
      </c>
      <c r="E259" s="384"/>
      <c r="F259" s="384"/>
      <c r="G259" s="384"/>
      <c r="H259" s="384"/>
      <c r="I259" s="384"/>
      <c r="J259" s="384"/>
      <c r="K259" s="385" t="s">
        <v>211</v>
      </c>
      <c r="L259" s="36"/>
      <c r="M259" s="37"/>
      <c r="N259" s="38"/>
      <c r="Z259" s="199"/>
    </row>
    <row r="260" spans="1:28" ht="20.100000000000001" customHeight="1" x14ac:dyDescent="0.15">
      <c r="A260" s="132"/>
      <c r="B260" s="132"/>
      <c r="C260" s="316"/>
      <c r="D260" s="383" t="s">
        <v>265</v>
      </c>
      <c r="E260" s="384"/>
      <c r="F260" s="384"/>
      <c r="G260" s="384"/>
      <c r="H260" s="384"/>
      <c r="I260" s="384"/>
      <c r="J260" s="384"/>
      <c r="K260" s="385" t="s">
        <v>212</v>
      </c>
      <c r="L260" s="36"/>
      <c r="M260" s="37"/>
      <c r="N260" s="38"/>
      <c r="Z260" s="199"/>
    </row>
    <row r="261" spans="1:28" ht="20.100000000000001" customHeight="1" x14ac:dyDescent="0.15">
      <c r="A261" s="132"/>
      <c r="B261" s="132"/>
      <c r="C261" s="316"/>
      <c r="D261" s="406" t="s">
        <v>266</v>
      </c>
      <c r="E261" s="407"/>
      <c r="F261" s="407"/>
      <c r="G261" s="407"/>
      <c r="H261" s="407"/>
      <c r="I261" s="407"/>
      <c r="J261" s="407"/>
      <c r="K261" s="385" t="s">
        <v>213</v>
      </c>
      <c r="L261" s="116"/>
      <c r="M261" s="117"/>
      <c r="N261" s="118"/>
      <c r="Z261" s="199"/>
    </row>
    <row r="262" spans="1:28" ht="20.100000000000001" customHeight="1" x14ac:dyDescent="0.15">
      <c r="A262" s="132"/>
      <c r="B262" s="132"/>
      <c r="C262" s="146"/>
      <c r="K262" s="405"/>
      <c r="Z262" s="199"/>
    </row>
    <row r="263" spans="1:28" ht="20.100000000000001" customHeight="1" x14ac:dyDescent="0.15">
      <c r="A263" s="132"/>
      <c r="B263" s="132"/>
      <c r="C263" s="361"/>
      <c r="D263" s="362"/>
      <c r="E263" s="363"/>
      <c r="F263" s="362"/>
      <c r="G263" s="362"/>
      <c r="H263" s="362"/>
      <c r="I263" s="362"/>
      <c r="J263" s="362"/>
      <c r="K263" s="364"/>
      <c r="L263" s="365"/>
      <c r="M263" s="365"/>
      <c r="N263" s="365"/>
      <c r="O263" s="364"/>
      <c r="P263" s="365"/>
      <c r="Q263" s="365"/>
      <c r="R263" s="365"/>
      <c r="S263" s="364"/>
      <c r="T263" s="365"/>
      <c r="U263" s="365"/>
      <c r="V263" s="365"/>
      <c r="W263" s="365"/>
      <c r="X263" s="365"/>
      <c r="Y263" s="365"/>
      <c r="Z263" s="171"/>
      <c r="AA263" s="167"/>
    </row>
    <row r="264" spans="1:28" ht="20.100000000000001" customHeight="1" x14ac:dyDescent="0.15">
      <c r="A264" s="132"/>
      <c r="B264" s="132"/>
      <c r="C264" s="408"/>
      <c r="D264" s="262"/>
      <c r="E264" s="409"/>
      <c r="F264" s="358"/>
      <c r="G264" s="358"/>
      <c r="H264" s="358"/>
      <c r="I264" s="358"/>
      <c r="J264" s="262"/>
      <c r="K264" s="366"/>
      <c r="L264" s="215"/>
      <c r="M264" s="215"/>
      <c r="N264" s="215"/>
      <c r="O264" s="366"/>
      <c r="P264" s="215"/>
      <c r="Q264" s="215"/>
      <c r="R264" s="215"/>
      <c r="S264" s="366"/>
      <c r="T264" s="215"/>
      <c r="U264" s="215"/>
      <c r="V264" s="215"/>
      <c r="W264" s="215"/>
      <c r="X264" s="215"/>
      <c r="Y264" s="215"/>
      <c r="Z264" s="156"/>
    </row>
    <row r="265" spans="1:28" ht="20.100000000000001" customHeight="1" x14ac:dyDescent="0.15">
      <c r="A265" s="132"/>
      <c r="B265" s="132"/>
      <c r="C265" s="147"/>
    </row>
    <row r="266" spans="1:28" ht="20.100000000000001" customHeight="1" x14ac:dyDescent="0.15">
      <c r="A266" s="132"/>
      <c r="B266" s="132"/>
      <c r="C266" s="143" t="s">
        <v>112</v>
      </c>
      <c r="D266" s="144"/>
      <c r="E266" s="144"/>
      <c r="F266" s="144"/>
      <c r="G266" s="144"/>
      <c r="H266" s="145"/>
    </row>
    <row r="267" spans="1:28" ht="20.100000000000001" customHeight="1" x14ac:dyDescent="0.15">
      <c r="A267" s="132"/>
      <c r="B267" s="132"/>
      <c r="C267" s="146"/>
      <c r="D267" s="147"/>
      <c r="E267" s="147"/>
      <c r="F267" s="147"/>
      <c r="G267" s="147"/>
      <c r="H267" s="147"/>
      <c r="I267" s="148"/>
      <c r="J267" s="148"/>
      <c r="K267" s="148"/>
      <c r="L267" s="148"/>
      <c r="M267" s="148"/>
      <c r="N267" s="148"/>
      <c r="O267" s="148"/>
      <c r="P267" s="148"/>
      <c r="Q267" s="148"/>
      <c r="R267" s="148"/>
      <c r="S267" s="148"/>
      <c r="T267" s="148"/>
      <c r="U267" s="148"/>
      <c r="V267" s="148"/>
      <c r="W267" s="148"/>
      <c r="X267" s="148"/>
      <c r="Y267" s="148"/>
      <c r="Z267" s="149"/>
    </row>
    <row r="268" spans="1:28" ht="20.100000000000001" customHeight="1" x14ac:dyDescent="0.15">
      <c r="A268" s="132"/>
      <c r="B268" s="132"/>
      <c r="C268" s="146"/>
      <c r="D268" s="151">
        <v>1</v>
      </c>
      <c r="E268" s="301" t="s">
        <v>9</v>
      </c>
      <c r="F268" s="301"/>
      <c r="G268" s="301"/>
      <c r="H268" s="301"/>
      <c r="I268" s="24"/>
      <c r="J268" s="24"/>
      <c r="K268" s="24"/>
      <c r="L268" s="24"/>
      <c r="M268" s="24"/>
      <c r="N268" s="410"/>
      <c r="O268" s="410"/>
      <c r="P268" s="410"/>
      <c r="Q268" s="410"/>
      <c r="R268" s="410"/>
      <c r="S268" s="410"/>
      <c r="T268" s="410"/>
      <c r="U268" s="410"/>
      <c r="V268" s="410"/>
      <c r="W268" s="410"/>
      <c r="X268" s="410"/>
      <c r="Y268" s="410"/>
      <c r="Z268" s="411"/>
      <c r="AA268" s="410"/>
      <c r="AB268" s="410"/>
    </row>
    <row r="269" spans="1:28" ht="20.100000000000001" customHeight="1" x14ac:dyDescent="0.15">
      <c r="A269" s="132"/>
      <c r="B269" s="132"/>
      <c r="C269" s="146"/>
      <c r="D269" s="151"/>
      <c r="E269" s="412"/>
      <c r="F269" s="412"/>
      <c r="G269" s="412"/>
      <c r="H269" s="412"/>
      <c r="I269" s="162"/>
      <c r="J269" s="413" t="s">
        <v>121</v>
      </c>
      <c r="K269" s="357"/>
      <c r="L269" s="357"/>
      <c r="M269" s="357"/>
      <c r="N269" s="357"/>
      <c r="O269" s="357"/>
      <c r="P269" s="357"/>
      <c r="Q269" s="357"/>
      <c r="R269" s="357"/>
      <c r="S269" s="357"/>
      <c r="T269" s="357"/>
      <c r="U269" s="357"/>
      <c r="V269" s="357"/>
      <c r="W269" s="357"/>
      <c r="X269" s="357"/>
      <c r="Y269" s="357"/>
      <c r="Z269" s="414"/>
      <c r="AA269" s="357"/>
      <c r="AB269" s="357"/>
    </row>
    <row r="270" spans="1:28" ht="20.100000000000001" customHeight="1" x14ac:dyDescent="0.15">
      <c r="A270" s="132"/>
      <c r="B270" s="132"/>
      <c r="C270" s="146"/>
      <c r="D270" s="151">
        <v>2</v>
      </c>
      <c r="E270" s="410" t="s">
        <v>10</v>
      </c>
      <c r="F270" s="410"/>
      <c r="G270" s="410"/>
      <c r="H270" s="410"/>
      <c r="I270" s="24"/>
      <c r="J270" s="24"/>
      <c r="K270" s="77"/>
      <c r="L270" s="24"/>
      <c r="M270" s="24"/>
      <c r="N270" s="176"/>
      <c r="O270" s="176"/>
      <c r="P270" s="176"/>
      <c r="Q270" s="176"/>
      <c r="R270" s="176"/>
      <c r="S270" s="176"/>
      <c r="T270" s="176"/>
      <c r="U270" s="176"/>
      <c r="V270" s="176"/>
      <c r="W270" s="176"/>
      <c r="X270" s="176"/>
      <c r="Y270" s="176"/>
      <c r="Z270" s="161"/>
      <c r="AA270" s="176"/>
      <c r="AB270" s="176"/>
    </row>
    <row r="271" spans="1:28" ht="20.100000000000001" customHeight="1" x14ac:dyDescent="0.15">
      <c r="A271" s="132"/>
      <c r="B271" s="132"/>
      <c r="C271" s="146"/>
      <c r="D271" s="151"/>
      <c r="E271" s="412"/>
      <c r="F271" s="412"/>
      <c r="G271" s="412"/>
      <c r="H271" s="412"/>
      <c r="I271" s="415"/>
      <c r="J271" s="413" t="s">
        <v>122</v>
      </c>
      <c r="K271" s="357"/>
      <c r="L271" s="357"/>
      <c r="M271" s="357"/>
      <c r="N271" s="357"/>
      <c r="O271" s="357"/>
      <c r="P271" s="357"/>
      <c r="Q271" s="357"/>
      <c r="R271" s="357"/>
      <c r="S271" s="357"/>
      <c r="T271" s="357"/>
      <c r="U271" s="357"/>
      <c r="V271" s="357"/>
      <c r="W271" s="357"/>
      <c r="X271" s="357"/>
      <c r="Y271" s="357"/>
      <c r="Z271" s="414"/>
      <c r="AA271" s="357"/>
      <c r="AB271" s="357"/>
    </row>
    <row r="272" spans="1:28" ht="20.100000000000001" customHeight="1" x14ac:dyDescent="0.15">
      <c r="A272" s="132"/>
      <c r="B272" s="132"/>
      <c r="C272" s="146"/>
      <c r="D272" s="151">
        <v>3</v>
      </c>
      <c r="E272" s="410" t="s">
        <v>236</v>
      </c>
      <c r="F272" s="412"/>
      <c r="G272" s="412"/>
      <c r="H272" s="412"/>
      <c r="I272" s="415"/>
      <c r="J272" s="413"/>
      <c r="K272" s="357"/>
      <c r="L272" s="357"/>
      <c r="M272" s="357"/>
      <c r="N272" s="357"/>
      <c r="O272" s="357"/>
      <c r="P272" s="357"/>
      <c r="Q272" s="357"/>
      <c r="R272" s="357"/>
      <c r="S272" s="357"/>
      <c r="T272" s="357"/>
      <c r="U272" s="357"/>
      <c r="V272" s="357"/>
      <c r="W272" s="357"/>
      <c r="X272" s="357"/>
      <c r="Y272" s="357"/>
      <c r="Z272" s="414"/>
      <c r="AA272" s="357"/>
      <c r="AB272" s="357"/>
    </row>
    <row r="273" spans="1:28" ht="60" customHeight="1" x14ac:dyDescent="0.15">
      <c r="B273" s="199"/>
      <c r="C273" s="146"/>
      <c r="E273" s="416" t="s">
        <v>278</v>
      </c>
      <c r="F273" s="416"/>
      <c r="G273" s="416"/>
      <c r="H273" s="416"/>
      <c r="I273" s="416"/>
      <c r="J273" s="416"/>
      <c r="K273" s="416"/>
      <c r="L273" s="416"/>
      <c r="M273" s="416"/>
      <c r="N273" s="416"/>
      <c r="O273" s="416"/>
      <c r="P273" s="416"/>
      <c r="Q273" s="416"/>
      <c r="R273" s="417"/>
      <c r="S273" s="417"/>
      <c r="T273" s="417"/>
      <c r="U273" s="417"/>
      <c r="V273" s="417"/>
      <c r="W273" s="417"/>
      <c r="X273" s="417"/>
      <c r="Y273" s="417"/>
      <c r="Z273" s="155"/>
      <c r="AB273" s="418" t="s">
        <v>285</v>
      </c>
    </row>
    <row r="274" spans="1:28" ht="30" customHeight="1" x14ac:dyDescent="0.15">
      <c r="A274" s="130">
        <f>IFERROR(IF(OR(COUNTIF(L275:L330,"①")&lt;1, $AB274),1001,0),3)</f>
        <v>1001</v>
      </c>
      <c r="B274" s="490"/>
      <c r="C274" s="146"/>
      <c r="D274" s="199"/>
      <c r="E274" s="218" t="s">
        <v>237</v>
      </c>
      <c r="F274" s="218"/>
      <c r="G274" s="218"/>
      <c r="H274" s="218"/>
      <c r="I274" s="224"/>
      <c r="J274" s="218"/>
      <c r="K274" s="419"/>
      <c r="L274" s="420" t="s">
        <v>232</v>
      </c>
      <c r="M274" s="421" t="s">
        <v>175</v>
      </c>
      <c r="N274" s="422" t="s">
        <v>120</v>
      </c>
      <c r="O274" s="423" t="s">
        <v>249</v>
      </c>
      <c r="P274" s="424"/>
      <c r="Q274" s="424"/>
      <c r="R274" s="425"/>
      <c r="S274" s="426"/>
      <c r="T274" s="426"/>
      <c r="U274" s="426"/>
      <c r="V274" s="426"/>
      <c r="W274" s="426"/>
      <c r="X274" s="426"/>
      <c r="Y274" s="426"/>
      <c r="Z274" s="199"/>
      <c r="AB274" s="427" t="b">
        <f>COUNTIF(AB$275:AB$330,TRUE)&gt;0</f>
        <v>0</v>
      </c>
    </row>
    <row r="275" spans="1:28" ht="19.899999999999999" customHeight="1" x14ac:dyDescent="0.15">
      <c r="A275" s="130">
        <f>IFERROR(IF(AND(TRIM($L275)&lt;&gt;"", OR($N275&lt;&gt;"○", TRIM($O275)="")),1001,0),3)</f>
        <v>0</v>
      </c>
      <c r="C275" s="150"/>
      <c r="D275" s="199"/>
      <c r="E275" s="428" t="s">
        <v>133</v>
      </c>
      <c r="F275" s="429" t="s">
        <v>247</v>
      </c>
      <c r="G275" s="430"/>
      <c r="H275" s="430"/>
      <c r="I275" s="430"/>
      <c r="J275" s="430"/>
      <c r="K275" s="431"/>
      <c r="L275" s="7"/>
      <c r="M275" s="432" t="s">
        <v>176</v>
      </c>
      <c r="N275" s="97"/>
      <c r="O275" s="100"/>
      <c r="P275" s="101"/>
      <c r="Q275" s="102"/>
      <c r="R275" s="426"/>
      <c r="S275" s="426"/>
      <c r="T275" s="426"/>
      <c r="U275" s="426"/>
      <c r="V275" s="426"/>
      <c r="W275" s="426"/>
      <c r="X275" s="426"/>
      <c r="Y275" s="426"/>
      <c r="Z275" s="155"/>
      <c r="AB275" s="427" t="str">
        <f>IF(TRIM(L275)="","",COUNTIF(L$275:L$330,L275)&gt;1)</f>
        <v/>
      </c>
    </row>
    <row r="276" spans="1:28" ht="19.899999999999999" customHeight="1" x14ac:dyDescent="0.15">
      <c r="A276" s="130">
        <f>IFERROR(IF(AND(TRIM($L276)&lt;&gt;"", OR($N275&lt;&gt;"○", TRIM($O276)="")),1001,0),3)</f>
        <v>0</v>
      </c>
      <c r="C276" s="150"/>
      <c r="D276" s="199"/>
      <c r="E276" s="433"/>
      <c r="F276" s="434" t="s">
        <v>134</v>
      </c>
      <c r="G276" s="435"/>
      <c r="H276" s="435"/>
      <c r="I276" s="435"/>
      <c r="J276" s="435"/>
      <c r="K276" s="436"/>
      <c r="L276" s="8"/>
      <c r="M276" s="385" t="s">
        <v>177</v>
      </c>
      <c r="N276" s="98"/>
      <c r="O276" s="25"/>
      <c r="P276" s="26"/>
      <c r="Q276" s="27"/>
      <c r="R276" s="426"/>
      <c r="S276" s="426"/>
      <c r="T276" s="426"/>
      <c r="U276" s="426"/>
      <c r="V276" s="426"/>
      <c r="W276" s="426"/>
      <c r="X276" s="426"/>
      <c r="Y276" s="426"/>
      <c r="Z276" s="155"/>
      <c r="AB276" s="427" t="str">
        <f t="shared" ref="AB276:AB330" si="0">IF(TRIM(L276)="","",COUNTIF(L$275:L$330,L276)&gt;1)</f>
        <v/>
      </c>
    </row>
    <row r="277" spans="1:28" ht="19.899999999999999" customHeight="1" x14ac:dyDescent="0.15">
      <c r="A277" s="130">
        <f>IFERROR(IF(AND(TRIM($L277)&lt;&gt;"", OR($N275&lt;&gt;"○", TRIM($O277)="")),1001,0),3)</f>
        <v>0</v>
      </c>
      <c r="C277" s="150"/>
      <c r="D277" s="199"/>
      <c r="E277" s="437"/>
      <c r="F277" s="438" t="s">
        <v>135</v>
      </c>
      <c r="G277" s="439"/>
      <c r="H277" s="439"/>
      <c r="I277" s="439"/>
      <c r="J277" s="439"/>
      <c r="K277" s="440"/>
      <c r="L277" s="9"/>
      <c r="M277" s="441" t="s">
        <v>178</v>
      </c>
      <c r="N277" s="99"/>
      <c r="O277" s="103"/>
      <c r="P277" s="104"/>
      <c r="Q277" s="105"/>
      <c r="R277" s="426"/>
      <c r="S277" s="426"/>
      <c r="T277" s="426"/>
      <c r="U277" s="426"/>
      <c r="V277" s="426"/>
      <c r="W277" s="426"/>
      <c r="X277" s="426"/>
      <c r="Y277" s="426"/>
      <c r="Z277" s="155"/>
      <c r="AB277" s="427" t="str">
        <f t="shared" si="0"/>
        <v/>
      </c>
    </row>
    <row r="278" spans="1:28" ht="19.899999999999999" customHeight="1" x14ac:dyDescent="0.15">
      <c r="A278" s="130">
        <f>IFERROR(IF(AND(TRIM($L278)&lt;&gt;"", OR($N278&lt;&gt;"○", TRIM($O278)="")),1001,0),3)</f>
        <v>0</v>
      </c>
      <c r="C278" s="150"/>
      <c r="D278" s="199"/>
      <c r="E278" s="442" t="s">
        <v>168</v>
      </c>
      <c r="F278" s="443" t="s">
        <v>136</v>
      </c>
      <c r="G278" s="444"/>
      <c r="H278" s="444"/>
      <c r="I278" s="444"/>
      <c r="J278" s="444"/>
      <c r="K278" s="445"/>
      <c r="L278" s="10"/>
      <c r="M278" s="432" t="s">
        <v>179</v>
      </c>
      <c r="N278" s="97"/>
      <c r="O278" s="100"/>
      <c r="P278" s="101"/>
      <c r="Q278" s="102"/>
      <c r="R278" s="426"/>
      <c r="S278" s="426"/>
      <c r="T278" s="426"/>
      <c r="U278" s="426"/>
      <c r="V278" s="426"/>
      <c r="W278" s="426"/>
      <c r="X278" s="426"/>
      <c r="Y278" s="426"/>
      <c r="Z278" s="155"/>
      <c r="AB278" s="427" t="str">
        <f t="shared" si="0"/>
        <v/>
      </c>
    </row>
    <row r="279" spans="1:28" ht="19.899999999999999" customHeight="1" x14ac:dyDescent="0.15">
      <c r="A279" s="130">
        <f>IFERROR(IF(AND(TRIM($L279)&lt;&gt;"", TRIM($O279)=""),1001,0),3)</f>
        <v>0</v>
      </c>
      <c r="C279" s="150"/>
      <c r="D279" s="199"/>
      <c r="E279" s="446"/>
      <c r="F279" s="447" t="s">
        <v>137</v>
      </c>
      <c r="G279" s="448"/>
      <c r="H279" s="448"/>
      <c r="I279" s="448"/>
      <c r="J279" s="448"/>
      <c r="K279" s="449"/>
      <c r="L279" s="8"/>
      <c r="M279" s="385" t="s">
        <v>180</v>
      </c>
      <c r="N279" s="98"/>
      <c r="O279" s="25"/>
      <c r="P279" s="26"/>
      <c r="Q279" s="27"/>
      <c r="R279" s="426"/>
      <c r="S279" s="426"/>
      <c r="T279" s="426"/>
      <c r="U279" s="426"/>
      <c r="V279" s="426"/>
      <c r="W279" s="426"/>
      <c r="X279" s="426"/>
      <c r="Y279" s="426"/>
      <c r="Z279" s="155"/>
      <c r="AB279" s="427" t="str">
        <f t="shared" si="0"/>
        <v/>
      </c>
    </row>
    <row r="280" spans="1:28" ht="19.899999999999999" customHeight="1" x14ac:dyDescent="0.15">
      <c r="A280" s="130">
        <f>IFERROR(IF(AND(TRIM($L280)&lt;&gt;"", TRIM($O280)=""),1001,0),3)</f>
        <v>0</v>
      </c>
      <c r="C280" s="150"/>
      <c r="D280" s="199"/>
      <c r="E280" s="446"/>
      <c r="F280" s="447" t="s">
        <v>138</v>
      </c>
      <c r="G280" s="448"/>
      <c r="H280" s="448"/>
      <c r="I280" s="448"/>
      <c r="J280" s="448"/>
      <c r="K280" s="449"/>
      <c r="L280" s="8"/>
      <c r="M280" s="385" t="s">
        <v>181</v>
      </c>
      <c r="N280" s="98"/>
      <c r="O280" s="25"/>
      <c r="P280" s="26"/>
      <c r="Q280" s="27"/>
      <c r="R280" s="426"/>
      <c r="S280" s="426"/>
      <c r="T280" s="426"/>
      <c r="U280" s="426"/>
      <c r="V280" s="426"/>
      <c r="W280" s="426"/>
      <c r="X280" s="426"/>
      <c r="Y280" s="426"/>
      <c r="Z280" s="155"/>
      <c r="AB280" s="427" t="str">
        <f t="shared" si="0"/>
        <v/>
      </c>
    </row>
    <row r="281" spans="1:28" ht="19.899999999999999" customHeight="1" x14ac:dyDescent="0.15">
      <c r="A281" s="130">
        <f>IFERROR(IF(AND(TRIM($L281)&lt;&gt;"", TRIM($O281)=""),1001,0),3)</f>
        <v>0</v>
      </c>
      <c r="C281" s="150"/>
      <c r="D281" s="199"/>
      <c r="E281" s="446"/>
      <c r="F281" s="447" t="s">
        <v>139</v>
      </c>
      <c r="G281" s="448"/>
      <c r="H281" s="448"/>
      <c r="I281" s="448"/>
      <c r="J281" s="448"/>
      <c r="K281" s="449"/>
      <c r="L281" s="11"/>
      <c r="M281" s="385" t="s">
        <v>182</v>
      </c>
      <c r="N281" s="98"/>
      <c r="O281" s="25"/>
      <c r="P281" s="26"/>
      <c r="Q281" s="27"/>
      <c r="R281" s="426"/>
      <c r="S281" s="426"/>
      <c r="T281" s="426"/>
      <c r="U281" s="426"/>
      <c r="V281" s="426"/>
      <c r="W281" s="426"/>
      <c r="X281" s="426"/>
      <c r="Y281" s="426"/>
      <c r="Z281" s="155"/>
      <c r="AB281" s="427" t="str">
        <f t="shared" si="0"/>
        <v/>
      </c>
    </row>
    <row r="282" spans="1:28" ht="19.899999999999999" customHeight="1" x14ac:dyDescent="0.15">
      <c r="A282" s="130">
        <f>IFERROR(IF(AND(TRIM($L282)&lt;&gt;"", TRIM($O282)=""),1001,0),3)</f>
        <v>0</v>
      </c>
      <c r="C282" s="150"/>
      <c r="D282" s="199"/>
      <c r="E282" s="450"/>
      <c r="F282" s="447" t="s">
        <v>0</v>
      </c>
      <c r="G282" s="448"/>
      <c r="H282" s="448"/>
      <c r="I282" s="448"/>
      <c r="J282" s="448"/>
      <c r="K282" s="449"/>
      <c r="L282" s="8"/>
      <c r="M282" s="385" t="s">
        <v>183</v>
      </c>
      <c r="N282" s="98"/>
      <c r="O282" s="25"/>
      <c r="P282" s="26"/>
      <c r="Q282" s="27"/>
      <c r="R282" s="426"/>
      <c r="S282" s="426"/>
      <c r="T282" s="426"/>
      <c r="U282" s="426"/>
      <c r="V282" s="426"/>
      <c r="W282" s="426"/>
      <c r="X282" s="426"/>
      <c r="Y282" s="426"/>
      <c r="Z282" s="155"/>
      <c r="AB282" s="427" t="str">
        <f t="shared" si="0"/>
        <v/>
      </c>
    </row>
    <row r="283" spans="1:28" ht="19.899999999999999" customHeight="1" x14ac:dyDescent="0.15">
      <c r="A283" s="130">
        <f>IFERROR(IF(AND(TRIM($L283)&lt;&gt;"", TRIM($O283)=""),1001,0),3)</f>
        <v>0</v>
      </c>
      <c r="C283" s="150"/>
      <c r="D283" s="199"/>
      <c r="E283" s="450"/>
      <c r="F283" s="447" t="s">
        <v>1</v>
      </c>
      <c r="G283" s="448"/>
      <c r="H283" s="448"/>
      <c r="I283" s="448"/>
      <c r="J283" s="448"/>
      <c r="K283" s="449"/>
      <c r="L283" s="8"/>
      <c r="M283" s="385" t="s">
        <v>184</v>
      </c>
      <c r="N283" s="98"/>
      <c r="O283" s="25"/>
      <c r="P283" s="26"/>
      <c r="Q283" s="27"/>
      <c r="R283" s="426"/>
      <c r="S283" s="426"/>
      <c r="T283" s="426"/>
      <c r="U283" s="426"/>
      <c r="V283" s="426"/>
      <c r="W283" s="426"/>
      <c r="X283" s="426"/>
      <c r="Y283" s="426"/>
      <c r="Z283" s="155"/>
      <c r="AB283" s="427" t="str">
        <f t="shared" si="0"/>
        <v/>
      </c>
    </row>
    <row r="284" spans="1:28" ht="19.899999999999999" customHeight="1" x14ac:dyDescent="0.15">
      <c r="A284" s="130">
        <f>IFERROR(IF(AND(TRIM($L284)&lt;&gt;"", TRIM($O284)=""),1001,0),3)</f>
        <v>0</v>
      </c>
      <c r="C284" s="150"/>
      <c r="D284" s="199"/>
      <c r="E284" s="450"/>
      <c r="F284" s="447" t="s">
        <v>140</v>
      </c>
      <c r="G284" s="448"/>
      <c r="H284" s="448"/>
      <c r="I284" s="448"/>
      <c r="J284" s="448"/>
      <c r="K284" s="449"/>
      <c r="L284" s="8"/>
      <c r="M284" s="385" t="s">
        <v>185</v>
      </c>
      <c r="N284" s="98"/>
      <c r="O284" s="25"/>
      <c r="P284" s="26"/>
      <c r="Q284" s="27"/>
      <c r="R284" s="426"/>
      <c r="S284" s="426"/>
      <c r="T284" s="426"/>
      <c r="U284" s="426"/>
      <c r="V284" s="426"/>
      <c r="W284" s="426"/>
      <c r="X284" s="426"/>
      <c r="Y284" s="426"/>
      <c r="Z284" s="155"/>
      <c r="AB284" s="427" t="str">
        <f t="shared" si="0"/>
        <v/>
      </c>
    </row>
    <row r="285" spans="1:28" ht="19.899999999999999" customHeight="1" x14ac:dyDescent="0.15">
      <c r="A285" s="130">
        <f>IFERROR(IF(AND(TRIM($L285)&lt;&gt;"", TRIM($O285)=""),1001,0),3)</f>
        <v>0</v>
      </c>
      <c r="C285" s="150"/>
      <c r="D285" s="199"/>
      <c r="E285" s="450"/>
      <c r="F285" s="447" t="s">
        <v>141</v>
      </c>
      <c r="G285" s="448"/>
      <c r="H285" s="448"/>
      <c r="I285" s="448"/>
      <c r="J285" s="448"/>
      <c r="K285" s="449"/>
      <c r="L285" s="8"/>
      <c r="M285" s="385" t="s">
        <v>186</v>
      </c>
      <c r="N285" s="98"/>
      <c r="O285" s="25"/>
      <c r="P285" s="26"/>
      <c r="Q285" s="27"/>
      <c r="R285" s="426"/>
      <c r="S285" s="426"/>
      <c r="T285" s="426"/>
      <c r="U285" s="426"/>
      <c r="V285" s="426"/>
      <c r="W285" s="426"/>
      <c r="X285" s="426"/>
      <c r="Y285" s="426"/>
      <c r="Z285" s="155"/>
      <c r="AB285" s="427" t="str">
        <f t="shared" si="0"/>
        <v/>
      </c>
    </row>
    <row r="286" spans="1:28" ht="19.899999999999999" customHeight="1" x14ac:dyDescent="0.15">
      <c r="A286" s="130">
        <f>IFERROR(IF(AND(TRIM($L286)&lt;&gt;"", TRIM($O286)=""),1001,0),3)</f>
        <v>0</v>
      </c>
      <c r="C286" s="150"/>
      <c r="D286" s="199"/>
      <c r="E286" s="450"/>
      <c r="F286" s="447" t="s">
        <v>142</v>
      </c>
      <c r="G286" s="448"/>
      <c r="H286" s="448"/>
      <c r="I286" s="448"/>
      <c r="J286" s="448"/>
      <c r="K286" s="449"/>
      <c r="L286" s="8"/>
      <c r="M286" s="385" t="s">
        <v>187</v>
      </c>
      <c r="N286" s="98"/>
      <c r="O286" s="25"/>
      <c r="P286" s="26"/>
      <c r="Q286" s="27"/>
      <c r="R286" s="426"/>
      <c r="S286" s="426"/>
      <c r="T286" s="426"/>
      <c r="U286" s="426"/>
      <c r="V286" s="426"/>
      <c r="W286" s="426"/>
      <c r="X286" s="426"/>
      <c r="Y286" s="426"/>
      <c r="Z286" s="155"/>
      <c r="AB286" s="427" t="str">
        <f t="shared" si="0"/>
        <v/>
      </c>
    </row>
    <row r="287" spans="1:28" ht="19.899999999999999" customHeight="1" x14ac:dyDescent="0.15">
      <c r="A287" s="130">
        <f>IFERROR(IF(AND(TRIM($L287)&lt;&gt;"", TRIM($O287)=""),1001,0),3)</f>
        <v>0</v>
      </c>
      <c r="C287" s="150"/>
      <c r="D287" s="199"/>
      <c r="E287" s="450"/>
      <c r="F287" s="447" t="s">
        <v>143</v>
      </c>
      <c r="G287" s="448"/>
      <c r="H287" s="448"/>
      <c r="I287" s="448"/>
      <c r="J287" s="448"/>
      <c r="K287" s="449"/>
      <c r="L287" s="8"/>
      <c r="M287" s="385" t="s">
        <v>188</v>
      </c>
      <c r="N287" s="98"/>
      <c r="O287" s="25"/>
      <c r="P287" s="26"/>
      <c r="Q287" s="27"/>
      <c r="R287" s="426"/>
      <c r="S287" s="426"/>
      <c r="T287" s="426"/>
      <c r="U287" s="426"/>
      <c r="V287" s="426"/>
      <c r="W287" s="426"/>
      <c r="X287" s="426"/>
      <c r="Y287" s="426"/>
      <c r="Z287" s="155"/>
      <c r="AB287" s="427" t="str">
        <f t="shared" si="0"/>
        <v/>
      </c>
    </row>
    <row r="288" spans="1:28" ht="19.899999999999999" customHeight="1" x14ac:dyDescent="0.15">
      <c r="A288" s="130">
        <f>IFERROR(IF(AND(TRIM($L288)&lt;&gt;"", TRIM($O288)=""),1001,0),3)</f>
        <v>0</v>
      </c>
      <c r="C288" s="150"/>
      <c r="D288" s="199"/>
      <c r="E288" s="450"/>
      <c r="F288" s="447" t="s">
        <v>144</v>
      </c>
      <c r="G288" s="448"/>
      <c r="H288" s="448"/>
      <c r="I288" s="448"/>
      <c r="J288" s="448"/>
      <c r="K288" s="449"/>
      <c r="L288" s="8"/>
      <c r="M288" s="451" t="s">
        <v>189</v>
      </c>
      <c r="N288" s="106"/>
      <c r="O288" s="103"/>
      <c r="P288" s="104"/>
      <c r="Q288" s="105"/>
      <c r="R288" s="426"/>
      <c r="S288" s="426"/>
      <c r="T288" s="426"/>
      <c r="U288" s="426"/>
      <c r="V288" s="426"/>
      <c r="W288" s="426"/>
      <c r="X288" s="426"/>
      <c r="Y288" s="426"/>
      <c r="Z288" s="155"/>
      <c r="AB288" s="427" t="str">
        <f t="shared" si="0"/>
        <v/>
      </c>
    </row>
    <row r="289" spans="1:28" ht="19.899999999999999" customHeight="1" x14ac:dyDescent="0.15">
      <c r="A289" s="130">
        <f>IFERROR(IF(AND(TRIM($L289)&lt;&gt;"", OR($N289&lt;&gt;"○", TRIM($O289)="")),1001,0),3)</f>
        <v>0</v>
      </c>
      <c r="C289" s="150"/>
      <c r="D289" s="199"/>
      <c r="E289" s="442" t="s">
        <v>169</v>
      </c>
      <c r="F289" s="452" t="s">
        <v>292</v>
      </c>
      <c r="G289" s="443" t="s">
        <v>145</v>
      </c>
      <c r="H289" s="444"/>
      <c r="I289" s="444"/>
      <c r="J289" s="444"/>
      <c r="K289" s="445"/>
      <c r="L289" s="7"/>
      <c r="M289" s="379" t="s">
        <v>190</v>
      </c>
      <c r="N289" s="12"/>
      <c r="O289" s="100"/>
      <c r="P289" s="101"/>
      <c r="Q289" s="102"/>
      <c r="R289" s="426"/>
      <c r="S289" s="426"/>
      <c r="T289" s="426"/>
      <c r="U289" s="426"/>
      <c r="V289" s="426"/>
      <c r="W289" s="426"/>
      <c r="X289" s="426"/>
      <c r="Y289" s="426"/>
      <c r="Z289" s="155"/>
      <c r="AB289" s="427" t="str">
        <f t="shared" si="0"/>
        <v/>
      </c>
    </row>
    <row r="290" spans="1:28" ht="19.899999999999999" customHeight="1" x14ac:dyDescent="0.15">
      <c r="A290" s="130">
        <f>IFERROR(IF(AND(TRIM($L290)&lt;&gt;"", OR($N290&lt;&gt;"○", TRIM($O290)="")),1001,0),3)</f>
        <v>0</v>
      </c>
      <c r="C290" s="150"/>
      <c r="D290" s="199"/>
      <c r="E290" s="450"/>
      <c r="F290" s="453"/>
      <c r="G290" s="447" t="s">
        <v>146</v>
      </c>
      <c r="H290" s="448"/>
      <c r="I290" s="448"/>
      <c r="J290" s="448"/>
      <c r="K290" s="449"/>
      <c r="L290" s="11"/>
      <c r="M290" s="385" t="s">
        <v>191</v>
      </c>
      <c r="N290" s="13"/>
      <c r="O290" s="25"/>
      <c r="P290" s="26"/>
      <c r="Q290" s="27"/>
      <c r="R290" s="426"/>
      <c r="S290" s="426"/>
      <c r="T290" s="426"/>
      <c r="U290" s="426"/>
      <c r="V290" s="426"/>
      <c r="W290" s="426"/>
      <c r="X290" s="426"/>
      <c r="Y290" s="426"/>
      <c r="Z290" s="155"/>
      <c r="AB290" s="427" t="str">
        <f t="shared" si="0"/>
        <v/>
      </c>
    </row>
    <row r="291" spans="1:28" ht="19.899999999999999" customHeight="1" x14ac:dyDescent="0.15">
      <c r="A291" s="130">
        <f>IFERROR(IF(AND(TRIM($L291)&lt;&gt;"", OR($N291&lt;&gt;"○", TRIM($O291)="")),1001,0),3)</f>
        <v>0</v>
      </c>
      <c r="C291" s="150"/>
      <c r="D291" s="199"/>
      <c r="E291" s="450"/>
      <c r="F291" s="453"/>
      <c r="G291" s="447" t="s">
        <v>147</v>
      </c>
      <c r="H291" s="448"/>
      <c r="I291" s="448"/>
      <c r="J291" s="448"/>
      <c r="K291" s="449"/>
      <c r="L291" s="11"/>
      <c r="M291" s="385" t="s">
        <v>192</v>
      </c>
      <c r="N291" s="14"/>
      <c r="O291" s="25"/>
      <c r="P291" s="26"/>
      <c r="Q291" s="27"/>
      <c r="R291" s="426"/>
      <c r="S291" s="426"/>
      <c r="T291" s="426"/>
      <c r="U291" s="426"/>
      <c r="V291" s="426"/>
      <c r="W291" s="426"/>
      <c r="X291" s="426"/>
      <c r="Y291" s="426"/>
      <c r="Z291" s="155"/>
      <c r="AB291" s="427" t="str">
        <f t="shared" si="0"/>
        <v/>
      </c>
    </row>
    <row r="292" spans="1:28" ht="19.899999999999999" customHeight="1" x14ac:dyDescent="0.15">
      <c r="A292" s="130">
        <f>IFERROR(IF(AND(TRIM($L292)&lt;&gt;"", OR($N292&lt;&gt;"○", TRIM($O292)="")),1001,0),3)</f>
        <v>0</v>
      </c>
      <c r="C292" s="150"/>
      <c r="D292" s="199"/>
      <c r="E292" s="450"/>
      <c r="F292" s="453"/>
      <c r="G292" s="447" t="s">
        <v>48</v>
      </c>
      <c r="H292" s="448"/>
      <c r="I292" s="448"/>
      <c r="J292" s="448"/>
      <c r="K292" s="449"/>
      <c r="L292" s="8"/>
      <c r="M292" s="385" t="s">
        <v>193</v>
      </c>
      <c r="N292" s="14"/>
      <c r="O292" s="25"/>
      <c r="P292" s="26"/>
      <c r="Q292" s="27"/>
      <c r="R292" s="426"/>
      <c r="S292" s="426"/>
      <c r="T292" s="426"/>
      <c r="U292" s="426"/>
      <c r="V292" s="426"/>
      <c r="W292" s="426"/>
      <c r="X292" s="426"/>
      <c r="Y292" s="426"/>
      <c r="Z292" s="155"/>
      <c r="AB292" s="427" t="str">
        <f t="shared" si="0"/>
        <v/>
      </c>
    </row>
    <row r="293" spans="1:28" ht="19.899999999999999" customHeight="1" x14ac:dyDescent="0.15">
      <c r="A293" s="130">
        <f>IFERROR(IF(AND(TRIM($L293)&lt;&gt;"", OR($N293&lt;&gt;"○", TRIM($O293)="")),1001,0),3)</f>
        <v>0</v>
      </c>
      <c r="C293" s="150"/>
      <c r="D293" s="199"/>
      <c r="E293" s="450"/>
      <c r="F293" s="453"/>
      <c r="G293" s="447" t="s">
        <v>61</v>
      </c>
      <c r="H293" s="448"/>
      <c r="I293" s="448"/>
      <c r="J293" s="448"/>
      <c r="K293" s="449"/>
      <c r="L293" s="8"/>
      <c r="M293" s="385" t="s">
        <v>194</v>
      </c>
      <c r="N293" s="14"/>
      <c r="O293" s="25"/>
      <c r="P293" s="26"/>
      <c r="Q293" s="27"/>
      <c r="R293" s="426"/>
      <c r="S293" s="426"/>
      <c r="T293" s="426"/>
      <c r="U293" s="426"/>
      <c r="V293" s="426"/>
      <c r="W293" s="426"/>
      <c r="X293" s="426"/>
      <c r="Y293" s="426"/>
      <c r="Z293" s="155"/>
      <c r="AB293" s="427" t="str">
        <f t="shared" si="0"/>
        <v/>
      </c>
    </row>
    <row r="294" spans="1:28" ht="19.899999999999999" customHeight="1" x14ac:dyDescent="0.15">
      <c r="A294" s="130">
        <f>IFERROR(IF(AND(TRIM($L294)&lt;&gt;"", OR($N294&lt;&gt;"○", TRIM($O294)="")),1001,0),3)</f>
        <v>0</v>
      </c>
      <c r="C294" s="150"/>
      <c r="D294" s="199"/>
      <c r="E294" s="450"/>
      <c r="F294" s="453"/>
      <c r="G294" s="447" t="s">
        <v>148</v>
      </c>
      <c r="H294" s="448"/>
      <c r="I294" s="448"/>
      <c r="J294" s="448"/>
      <c r="K294" s="449"/>
      <c r="L294" s="8"/>
      <c r="M294" s="385" t="s">
        <v>195</v>
      </c>
      <c r="N294" s="14"/>
      <c r="O294" s="25"/>
      <c r="P294" s="26"/>
      <c r="Q294" s="27"/>
      <c r="R294" s="426"/>
      <c r="S294" s="426"/>
      <c r="T294" s="426"/>
      <c r="U294" s="426"/>
      <c r="V294" s="426"/>
      <c r="W294" s="426"/>
      <c r="X294" s="426"/>
      <c r="Y294" s="426"/>
      <c r="Z294" s="155"/>
      <c r="AB294" s="427" t="str">
        <f t="shared" si="0"/>
        <v/>
      </c>
    </row>
    <row r="295" spans="1:28" ht="19.899999999999999" customHeight="1" x14ac:dyDescent="0.15">
      <c r="A295" s="130">
        <f>IFERROR(IF(AND(TRIM($L295)&lt;&gt;"", OR($N295&lt;&gt;"○", TRIM($O295)="")),1001,0),3)</f>
        <v>0</v>
      </c>
      <c r="C295" s="150"/>
      <c r="D295" s="199"/>
      <c r="E295" s="450"/>
      <c r="F295" s="453"/>
      <c r="G295" s="447" t="s">
        <v>62</v>
      </c>
      <c r="H295" s="448"/>
      <c r="I295" s="448"/>
      <c r="J295" s="448"/>
      <c r="K295" s="449"/>
      <c r="L295" s="8"/>
      <c r="M295" s="385" t="s">
        <v>196</v>
      </c>
      <c r="N295" s="14"/>
      <c r="O295" s="25"/>
      <c r="P295" s="26"/>
      <c r="Q295" s="27"/>
      <c r="R295" s="426"/>
      <c r="S295" s="426"/>
      <c r="T295" s="426"/>
      <c r="U295" s="426"/>
      <c r="V295" s="426"/>
      <c r="W295" s="426"/>
      <c r="X295" s="426"/>
      <c r="Y295" s="426"/>
      <c r="Z295" s="155"/>
      <c r="AB295" s="427" t="str">
        <f t="shared" si="0"/>
        <v/>
      </c>
    </row>
    <row r="296" spans="1:28" ht="19.899999999999999" customHeight="1" x14ac:dyDescent="0.15">
      <c r="A296" s="130">
        <f>IFERROR(IF(AND(TRIM($L296)&lt;&gt;"", OR($N296&lt;&gt;"○", TRIM($O296)="")),1001,0),3)</f>
        <v>0</v>
      </c>
      <c r="C296" s="150"/>
      <c r="D296" s="199"/>
      <c r="E296" s="450"/>
      <c r="F296" s="453"/>
      <c r="G296" s="447" t="s">
        <v>52</v>
      </c>
      <c r="H296" s="448"/>
      <c r="I296" s="448"/>
      <c r="J296" s="448"/>
      <c r="K296" s="449"/>
      <c r="L296" s="8"/>
      <c r="M296" s="385" t="s">
        <v>197</v>
      </c>
      <c r="N296" s="14"/>
      <c r="O296" s="25"/>
      <c r="P296" s="26"/>
      <c r="Q296" s="27"/>
      <c r="R296" s="426"/>
      <c r="S296" s="426"/>
      <c r="T296" s="426"/>
      <c r="U296" s="426"/>
      <c r="V296" s="426"/>
      <c r="W296" s="426"/>
      <c r="X296" s="426"/>
      <c r="Y296" s="426"/>
      <c r="Z296" s="155"/>
      <c r="AB296" s="427" t="str">
        <f t="shared" si="0"/>
        <v/>
      </c>
    </row>
    <row r="297" spans="1:28" ht="19.899999999999999" customHeight="1" x14ac:dyDescent="0.15">
      <c r="A297" s="130">
        <f>IFERROR(IF(AND(TRIM($L297)&lt;&gt;"", OR($N297&lt;&gt;"○", TRIM($O297)="")),1001,0),3)</f>
        <v>0</v>
      </c>
      <c r="C297" s="150"/>
      <c r="D297" s="199"/>
      <c r="E297" s="450"/>
      <c r="F297" s="453"/>
      <c r="G297" s="447" t="s">
        <v>149</v>
      </c>
      <c r="H297" s="448"/>
      <c r="I297" s="448"/>
      <c r="J297" s="448"/>
      <c r="K297" s="449"/>
      <c r="L297" s="8"/>
      <c r="M297" s="385" t="s">
        <v>198</v>
      </c>
      <c r="N297" s="14"/>
      <c r="O297" s="25"/>
      <c r="P297" s="26"/>
      <c r="Q297" s="27"/>
      <c r="R297" s="426"/>
      <c r="S297" s="426"/>
      <c r="T297" s="426"/>
      <c r="U297" s="426"/>
      <c r="V297" s="426"/>
      <c r="W297" s="426"/>
      <c r="X297" s="426"/>
      <c r="Y297" s="426"/>
      <c r="Z297" s="155"/>
      <c r="AB297" s="427" t="str">
        <f t="shared" si="0"/>
        <v/>
      </c>
    </row>
    <row r="298" spans="1:28" ht="19.899999999999999" customHeight="1" x14ac:dyDescent="0.15">
      <c r="A298" s="130">
        <f>IFERROR(IF(AND(TRIM($L298)&lt;&gt;"", OR($N298&lt;&gt;"○", TRIM($O298)="")),1001,0),3)</f>
        <v>0</v>
      </c>
      <c r="C298" s="150"/>
      <c r="D298" s="199"/>
      <c r="E298" s="450"/>
      <c r="F298" s="453"/>
      <c r="G298" s="447" t="s">
        <v>170</v>
      </c>
      <c r="H298" s="448"/>
      <c r="I298" s="448"/>
      <c r="J298" s="448"/>
      <c r="K298" s="449"/>
      <c r="L298" s="8"/>
      <c r="M298" s="385" t="s">
        <v>199</v>
      </c>
      <c r="N298" s="14"/>
      <c r="O298" s="25"/>
      <c r="P298" s="26"/>
      <c r="Q298" s="27"/>
      <c r="R298" s="426"/>
      <c r="S298" s="426"/>
      <c r="T298" s="426"/>
      <c r="U298" s="426"/>
      <c r="V298" s="426"/>
      <c r="W298" s="426"/>
      <c r="X298" s="426"/>
      <c r="Y298" s="426"/>
      <c r="Z298" s="155"/>
      <c r="AB298" s="427" t="str">
        <f t="shared" si="0"/>
        <v/>
      </c>
    </row>
    <row r="299" spans="1:28" ht="19.899999999999999" customHeight="1" x14ac:dyDescent="0.15">
      <c r="A299" s="130">
        <f>IFERROR(IF(AND(TRIM($L299)&lt;&gt;"", OR($N299&lt;&gt;"○", TRIM($O299)="")),1001,0),3)</f>
        <v>0</v>
      </c>
      <c r="C299" s="150"/>
      <c r="D299" s="199"/>
      <c r="E299" s="450"/>
      <c r="F299" s="453"/>
      <c r="G299" s="447" t="s">
        <v>171</v>
      </c>
      <c r="H299" s="448"/>
      <c r="I299" s="448"/>
      <c r="J299" s="448"/>
      <c r="K299" s="449"/>
      <c r="L299" s="8"/>
      <c r="M299" s="385" t="s">
        <v>200</v>
      </c>
      <c r="N299" s="14"/>
      <c r="O299" s="25"/>
      <c r="P299" s="26"/>
      <c r="Q299" s="27"/>
      <c r="R299" s="426"/>
      <c r="S299" s="426"/>
      <c r="T299" s="426"/>
      <c r="U299" s="426"/>
      <c r="V299" s="426"/>
      <c r="W299" s="426"/>
      <c r="X299" s="426"/>
      <c r="Y299" s="426"/>
      <c r="Z299" s="155"/>
      <c r="AB299" s="427" t="str">
        <f t="shared" si="0"/>
        <v/>
      </c>
    </row>
    <row r="300" spans="1:28" ht="19.899999999999999" customHeight="1" x14ac:dyDescent="0.15">
      <c r="A300" s="130">
        <f>IFERROR(IF(AND(TRIM($L300)&lt;&gt;"", OR($N300&lt;&gt;"○", TRIM($O300)="")),1001,0),3)</f>
        <v>0</v>
      </c>
      <c r="C300" s="150"/>
      <c r="D300" s="199"/>
      <c r="E300" s="450"/>
      <c r="F300" s="453"/>
      <c r="G300" s="447" t="s">
        <v>51</v>
      </c>
      <c r="H300" s="448"/>
      <c r="I300" s="448"/>
      <c r="J300" s="448"/>
      <c r="K300" s="449"/>
      <c r="L300" s="8"/>
      <c r="M300" s="385" t="s">
        <v>201</v>
      </c>
      <c r="N300" s="14"/>
      <c r="O300" s="25"/>
      <c r="P300" s="26"/>
      <c r="Q300" s="27"/>
      <c r="R300" s="426"/>
      <c r="S300" s="426"/>
      <c r="T300" s="426"/>
      <c r="U300" s="426"/>
      <c r="V300" s="426"/>
      <c r="W300" s="426"/>
      <c r="X300" s="426"/>
      <c r="Y300" s="426"/>
      <c r="Z300" s="155"/>
      <c r="AB300" s="427" t="str">
        <f t="shared" si="0"/>
        <v/>
      </c>
    </row>
    <row r="301" spans="1:28" ht="19.899999999999999" customHeight="1" x14ac:dyDescent="0.15">
      <c r="A301" s="130">
        <f>IFERROR(IF(AND(TRIM($L301)&lt;&gt;"", OR($N301&lt;&gt;"○", TRIM($O301)="")),1001,0),3)</f>
        <v>0</v>
      </c>
      <c r="C301" s="150"/>
      <c r="D301" s="199"/>
      <c r="E301" s="450"/>
      <c r="F301" s="453"/>
      <c r="G301" s="447" t="s">
        <v>150</v>
      </c>
      <c r="H301" s="448"/>
      <c r="I301" s="448"/>
      <c r="J301" s="448"/>
      <c r="K301" s="449"/>
      <c r="L301" s="8"/>
      <c r="M301" s="385" t="s">
        <v>202</v>
      </c>
      <c r="N301" s="14"/>
      <c r="O301" s="25"/>
      <c r="P301" s="26"/>
      <c r="Q301" s="27"/>
      <c r="R301" s="426"/>
      <c r="S301" s="426"/>
      <c r="T301" s="426"/>
      <c r="U301" s="426"/>
      <c r="V301" s="426"/>
      <c r="W301" s="426"/>
      <c r="X301" s="426"/>
      <c r="Y301" s="426"/>
      <c r="Z301" s="155"/>
      <c r="AB301" s="427" t="str">
        <f t="shared" si="0"/>
        <v/>
      </c>
    </row>
    <row r="302" spans="1:28" ht="19.899999999999999" customHeight="1" x14ac:dyDescent="0.15">
      <c r="A302" s="130">
        <f>IFERROR(IF(AND(TRIM($L302)&lt;&gt;"", OR($N302&lt;&gt;"○", TRIM($O302)="")),1001,0),3)</f>
        <v>0</v>
      </c>
      <c r="C302" s="150"/>
      <c r="D302" s="199"/>
      <c r="E302" s="450"/>
      <c r="F302" s="453"/>
      <c r="G302" s="447" t="s">
        <v>50</v>
      </c>
      <c r="H302" s="448"/>
      <c r="I302" s="448"/>
      <c r="J302" s="448"/>
      <c r="K302" s="449"/>
      <c r="L302" s="8"/>
      <c r="M302" s="385" t="s">
        <v>203</v>
      </c>
      <c r="N302" s="14"/>
      <c r="O302" s="25"/>
      <c r="P302" s="26"/>
      <c r="Q302" s="27"/>
      <c r="R302" s="426"/>
      <c r="S302" s="426"/>
      <c r="T302" s="426"/>
      <c r="U302" s="426"/>
      <c r="V302" s="426"/>
      <c r="W302" s="426"/>
      <c r="X302" s="426"/>
      <c r="Y302" s="426"/>
      <c r="Z302" s="155"/>
      <c r="AB302" s="427" t="str">
        <f t="shared" si="0"/>
        <v/>
      </c>
    </row>
    <row r="303" spans="1:28" ht="19.899999999999999" customHeight="1" x14ac:dyDescent="0.15">
      <c r="A303" s="130">
        <f>IFERROR(IF(AND(TRIM($L303)&lt;&gt;"", OR($N303&lt;&gt;"○", TRIM($O303)="")),1001,0),3)</f>
        <v>0</v>
      </c>
      <c r="C303" s="150"/>
      <c r="D303" s="199"/>
      <c r="E303" s="450"/>
      <c r="F303" s="453"/>
      <c r="G303" s="447" t="s">
        <v>151</v>
      </c>
      <c r="H303" s="448"/>
      <c r="I303" s="448"/>
      <c r="J303" s="448"/>
      <c r="K303" s="449"/>
      <c r="L303" s="8"/>
      <c r="M303" s="385" t="s">
        <v>204</v>
      </c>
      <c r="N303" s="14"/>
      <c r="O303" s="25"/>
      <c r="P303" s="26"/>
      <c r="Q303" s="27"/>
      <c r="R303" s="426"/>
      <c r="S303" s="426"/>
      <c r="T303" s="426"/>
      <c r="U303" s="426"/>
      <c r="V303" s="426"/>
      <c r="W303" s="426"/>
      <c r="X303" s="426"/>
      <c r="Y303" s="426"/>
      <c r="Z303" s="155"/>
      <c r="AB303" s="427" t="str">
        <f t="shared" si="0"/>
        <v/>
      </c>
    </row>
    <row r="304" spans="1:28" ht="19.899999999999999" customHeight="1" x14ac:dyDescent="0.15">
      <c r="A304" s="130">
        <f>IFERROR(IF(AND(TRIM($L304)&lt;&gt;"", OR($N304&lt;&gt;"○", TRIM($O304)="")),1001,0),3)</f>
        <v>0</v>
      </c>
      <c r="C304" s="150"/>
      <c r="D304" s="199"/>
      <c r="E304" s="450"/>
      <c r="F304" s="453"/>
      <c r="G304" s="447" t="s">
        <v>152</v>
      </c>
      <c r="H304" s="448"/>
      <c r="I304" s="448"/>
      <c r="J304" s="448"/>
      <c r="K304" s="449"/>
      <c r="L304" s="8"/>
      <c r="M304" s="385" t="s">
        <v>205</v>
      </c>
      <c r="N304" s="14"/>
      <c r="O304" s="25"/>
      <c r="P304" s="26"/>
      <c r="Q304" s="27"/>
      <c r="R304" s="426"/>
      <c r="S304" s="426"/>
      <c r="T304" s="426"/>
      <c r="U304" s="426"/>
      <c r="V304" s="426"/>
      <c r="W304" s="426"/>
      <c r="X304" s="426"/>
      <c r="Y304" s="426"/>
      <c r="Z304" s="155"/>
      <c r="AB304" s="427" t="str">
        <f t="shared" si="0"/>
        <v/>
      </c>
    </row>
    <row r="305" spans="1:28" ht="19.899999999999999" customHeight="1" x14ac:dyDescent="0.15">
      <c r="A305" s="130">
        <f>IFERROR(IF(AND(TRIM($L305)&lt;&gt;"", OR($N305&lt;&gt;"○", TRIM($O305)="")),1001,0),3)</f>
        <v>0</v>
      </c>
      <c r="C305" s="150"/>
      <c r="D305" s="199"/>
      <c r="E305" s="450"/>
      <c r="F305" s="453"/>
      <c r="G305" s="447" t="s">
        <v>49</v>
      </c>
      <c r="H305" s="448"/>
      <c r="I305" s="448"/>
      <c r="J305" s="448"/>
      <c r="K305" s="449"/>
      <c r="L305" s="8"/>
      <c r="M305" s="385" t="s">
        <v>206</v>
      </c>
      <c r="N305" s="14"/>
      <c r="O305" s="25"/>
      <c r="P305" s="26"/>
      <c r="Q305" s="27"/>
      <c r="R305" s="426"/>
      <c r="S305" s="426"/>
      <c r="T305" s="426"/>
      <c r="U305" s="426"/>
      <c r="V305" s="426"/>
      <c r="W305" s="426"/>
      <c r="X305" s="426"/>
      <c r="Y305" s="426"/>
      <c r="Z305" s="155"/>
      <c r="AB305" s="427" t="str">
        <f t="shared" si="0"/>
        <v/>
      </c>
    </row>
    <row r="306" spans="1:28" ht="19.899999999999999" customHeight="1" x14ac:dyDescent="0.15">
      <c r="A306" s="130">
        <f>IFERROR(IF(AND(TRIM($L306)&lt;&gt;"", OR($N306&lt;&gt;"○", TRIM($O306)="")),1001,0),3)</f>
        <v>0</v>
      </c>
      <c r="C306" s="150"/>
      <c r="D306" s="199"/>
      <c r="E306" s="450"/>
      <c r="F306" s="453"/>
      <c r="G306" s="447" t="s">
        <v>153</v>
      </c>
      <c r="H306" s="448"/>
      <c r="I306" s="448"/>
      <c r="J306" s="448"/>
      <c r="K306" s="449"/>
      <c r="L306" s="8"/>
      <c r="M306" s="385" t="s">
        <v>207</v>
      </c>
      <c r="N306" s="14"/>
      <c r="O306" s="25"/>
      <c r="P306" s="26"/>
      <c r="Q306" s="27"/>
      <c r="R306" s="426"/>
      <c r="S306" s="426"/>
      <c r="T306" s="426"/>
      <c r="U306" s="426"/>
      <c r="V306" s="426"/>
      <c r="W306" s="426"/>
      <c r="X306" s="426"/>
      <c r="Y306" s="426"/>
      <c r="Z306" s="155"/>
      <c r="AB306" s="427" t="str">
        <f t="shared" si="0"/>
        <v/>
      </c>
    </row>
    <row r="307" spans="1:28" ht="19.899999999999999" customHeight="1" x14ac:dyDescent="0.15">
      <c r="A307" s="130">
        <f>IFERROR(IF(AND(TRIM($L307)&lt;&gt;"", OR($N307&lt;&gt;"○", TRIM($O307)="")),1001,0),3)</f>
        <v>0</v>
      </c>
      <c r="C307" s="150"/>
      <c r="D307" s="199"/>
      <c r="E307" s="450"/>
      <c r="F307" s="453"/>
      <c r="G307" s="447" t="s">
        <v>154</v>
      </c>
      <c r="H307" s="448"/>
      <c r="I307" s="448"/>
      <c r="J307" s="448"/>
      <c r="K307" s="449"/>
      <c r="L307" s="8"/>
      <c r="M307" s="385" t="s">
        <v>208</v>
      </c>
      <c r="N307" s="14"/>
      <c r="O307" s="25"/>
      <c r="P307" s="26"/>
      <c r="Q307" s="27"/>
      <c r="R307" s="426"/>
      <c r="S307" s="426"/>
      <c r="T307" s="426"/>
      <c r="U307" s="426"/>
      <c r="V307" s="426"/>
      <c r="W307" s="426"/>
      <c r="X307" s="426"/>
      <c r="Y307" s="426"/>
      <c r="Z307" s="155"/>
      <c r="AB307" s="427" t="str">
        <f t="shared" si="0"/>
        <v/>
      </c>
    </row>
    <row r="308" spans="1:28" ht="19.899999999999999" customHeight="1" x14ac:dyDescent="0.15">
      <c r="A308" s="130">
        <f>IFERROR(IF(AND(TRIM($L308)&lt;&gt;"", OR($N308&lt;&gt;"○", TRIM($O308)="")),1001,0),3)</f>
        <v>0</v>
      </c>
      <c r="C308" s="150"/>
      <c r="D308" s="199"/>
      <c r="E308" s="450"/>
      <c r="F308" s="453"/>
      <c r="G308" s="447" t="s">
        <v>172</v>
      </c>
      <c r="H308" s="448"/>
      <c r="I308" s="448"/>
      <c r="J308" s="448"/>
      <c r="K308" s="449"/>
      <c r="L308" s="8"/>
      <c r="M308" s="385" t="s">
        <v>209</v>
      </c>
      <c r="N308" s="14"/>
      <c r="O308" s="25"/>
      <c r="P308" s="26"/>
      <c r="Q308" s="27"/>
      <c r="R308" s="426"/>
      <c r="S308" s="426"/>
      <c r="T308" s="426"/>
      <c r="U308" s="426"/>
      <c r="V308" s="426"/>
      <c r="W308" s="426"/>
      <c r="X308" s="426"/>
      <c r="Y308" s="426"/>
      <c r="Z308" s="155"/>
      <c r="AB308" s="427" t="str">
        <f t="shared" si="0"/>
        <v/>
      </c>
    </row>
    <row r="309" spans="1:28" ht="19.899999999999999" customHeight="1" x14ac:dyDescent="0.15">
      <c r="A309" s="130">
        <f>IFERROR(IF(AND(TRIM($L309)&lt;&gt;"", OR($N309&lt;&gt;"○", TRIM($O309)="")),1001,0),3)</f>
        <v>0</v>
      </c>
      <c r="C309" s="150"/>
      <c r="D309" s="199"/>
      <c r="E309" s="450"/>
      <c r="F309" s="454"/>
      <c r="G309" s="447" t="s">
        <v>155</v>
      </c>
      <c r="H309" s="448"/>
      <c r="I309" s="448"/>
      <c r="J309" s="448"/>
      <c r="K309" s="449"/>
      <c r="L309" s="8"/>
      <c r="M309" s="385" t="s">
        <v>210</v>
      </c>
      <c r="N309" s="14"/>
      <c r="O309" s="25"/>
      <c r="P309" s="26"/>
      <c r="Q309" s="27"/>
      <c r="R309" s="426"/>
      <c r="S309" s="426"/>
      <c r="T309" s="426"/>
      <c r="U309" s="426"/>
      <c r="V309" s="426"/>
      <c r="W309" s="426"/>
      <c r="X309" s="426"/>
      <c r="Y309" s="426"/>
      <c r="Z309" s="155"/>
      <c r="AB309" s="427" t="str">
        <f t="shared" si="0"/>
        <v/>
      </c>
    </row>
    <row r="310" spans="1:28" ht="19.899999999999999" customHeight="1" x14ac:dyDescent="0.15">
      <c r="A310" s="130">
        <f>IFERROR(IF(AND(TRIM($L310)&lt;&gt;"", TRIM($O310)=""),1001,0),3)</f>
        <v>0</v>
      </c>
      <c r="C310" s="150"/>
      <c r="D310" s="199"/>
      <c r="E310" s="450"/>
      <c r="F310" s="447" t="s">
        <v>156</v>
      </c>
      <c r="G310" s="448"/>
      <c r="H310" s="448"/>
      <c r="I310" s="448"/>
      <c r="J310" s="448"/>
      <c r="K310" s="449"/>
      <c r="L310" s="9"/>
      <c r="M310" s="385" t="s">
        <v>211</v>
      </c>
      <c r="N310" s="455"/>
      <c r="O310" s="25"/>
      <c r="P310" s="26"/>
      <c r="Q310" s="27"/>
      <c r="R310" s="426"/>
      <c r="S310" s="426"/>
      <c r="T310" s="426"/>
      <c r="U310" s="426"/>
      <c r="V310" s="426"/>
      <c r="W310" s="426"/>
      <c r="X310" s="426"/>
      <c r="Y310" s="426"/>
      <c r="Z310" s="155"/>
      <c r="AB310" s="427" t="str">
        <f t="shared" si="0"/>
        <v/>
      </c>
    </row>
    <row r="311" spans="1:28" ht="19.899999999999999" customHeight="1" x14ac:dyDescent="0.15">
      <c r="A311" s="130">
        <f>IFERROR(IF(AND(TRIM($L311)&lt;&gt;"", TRIM($O311)=""),1001,0),3)</f>
        <v>0</v>
      </c>
      <c r="C311" s="150"/>
      <c r="D311" s="199"/>
      <c r="E311" s="450"/>
      <c r="F311" s="447" t="s">
        <v>157</v>
      </c>
      <c r="G311" s="448"/>
      <c r="H311" s="448"/>
      <c r="I311" s="448"/>
      <c r="J311" s="448"/>
      <c r="K311" s="449"/>
      <c r="L311" s="8"/>
      <c r="M311" s="385" t="s">
        <v>212</v>
      </c>
      <c r="N311" s="455"/>
      <c r="O311" s="25"/>
      <c r="P311" s="26"/>
      <c r="Q311" s="27"/>
      <c r="R311" s="426"/>
      <c r="S311" s="426"/>
      <c r="T311" s="426"/>
      <c r="U311" s="426"/>
      <c r="V311" s="426"/>
      <c r="W311" s="426"/>
      <c r="X311" s="426"/>
      <c r="Y311" s="426"/>
      <c r="Z311" s="155"/>
      <c r="AB311" s="427" t="str">
        <f t="shared" si="0"/>
        <v/>
      </c>
    </row>
    <row r="312" spans="1:28" ht="19.899999999999999" customHeight="1" x14ac:dyDescent="0.15">
      <c r="A312" s="130">
        <f>IFERROR(IF(AND(TRIM($L312)&lt;&gt;"", TRIM($O312)=""),1001,0),3)</f>
        <v>0</v>
      </c>
      <c r="C312" s="150"/>
      <c r="D312" s="199"/>
      <c r="E312" s="450"/>
      <c r="F312" s="447" t="s">
        <v>158</v>
      </c>
      <c r="G312" s="448"/>
      <c r="H312" s="448"/>
      <c r="I312" s="448"/>
      <c r="J312" s="448"/>
      <c r="K312" s="449"/>
      <c r="L312" s="8"/>
      <c r="M312" s="385" t="s">
        <v>213</v>
      </c>
      <c r="N312" s="455"/>
      <c r="O312" s="25"/>
      <c r="P312" s="26"/>
      <c r="Q312" s="27"/>
      <c r="R312" s="426"/>
      <c r="S312" s="426"/>
      <c r="T312" s="426"/>
      <c r="U312" s="426"/>
      <c r="V312" s="426"/>
      <c r="W312" s="426"/>
      <c r="X312" s="426"/>
      <c r="Y312" s="426"/>
      <c r="Z312" s="155"/>
      <c r="AB312" s="427" t="str">
        <f t="shared" si="0"/>
        <v/>
      </c>
    </row>
    <row r="313" spans="1:28" ht="19.899999999999999" customHeight="1" x14ac:dyDescent="0.15">
      <c r="A313" s="130">
        <f>IFERROR(IF(AND(TRIM($L313)&lt;&gt;"", TRIM($O313)=""),1001,0),3)</f>
        <v>0</v>
      </c>
      <c r="C313" s="150"/>
      <c r="D313" s="199"/>
      <c r="E313" s="450"/>
      <c r="F313" s="447" t="s">
        <v>159</v>
      </c>
      <c r="G313" s="448"/>
      <c r="H313" s="448"/>
      <c r="I313" s="448"/>
      <c r="J313" s="448"/>
      <c r="K313" s="449"/>
      <c r="L313" s="8"/>
      <c r="M313" s="385" t="s">
        <v>214</v>
      </c>
      <c r="N313" s="455"/>
      <c r="O313" s="25"/>
      <c r="P313" s="26"/>
      <c r="Q313" s="27"/>
      <c r="R313" s="426"/>
      <c r="S313" s="426"/>
      <c r="T313" s="426"/>
      <c r="U313" s="426"/>
      <c r="V313" s="426"/>
      <c r="W313" s="426"/>
      <c r="X313" s="426"/>
      <c r="Y313" s="426"/>
      <c r="Z313" s="155"/>
      <c r="AB313" s="427" t="str">
        <f t="shared" si="0"/>
        <v/>
      </c>
    </row>
    <row r="314" spans="1:28" ht="19.899999999999999" customHeight="1" x14ac:dyDescent="0.15">
      <c r="A314" s="130">
        <f>IFERROR(IF(AND(TRIM($L314)&lt;&gt;"", TRIM($O314)=""),1001,0),3)</f>
        <v>0</v>
      </c>
      <c r="C314" s="150"/>
      <c r="D314" s="199"/>
      <c r="E314" s="450"/>
      <c r="F314" s="447" t="s">
        <v>160</v>
      </c>
      <c r="G314" s="448"/>
      <c r="H314" s="448"/>
      <c r="I314" s="448"/>
      <c r="J314" s="448"/>
      <c r="K314" s="449"/>
      <c r="L314" s="8"/>
      <c r="M314" s="385" t="s">
        <v>215</v>
      </c>
      <c r="N314" s="455"/>
      <c r="O314" s="25"/>
      <c r="P314" s="26"/>
      <c r="Q314" s="27"/>
      <c r="R314" s="426"/>
      <c r="S314" s="426"/>
      <c r="T314" s="426"/>
      <c r="U314" s="426"/>
      <c r="V314" s="426"/>
      <c r="W314" s="426"/>
      <c r="X314" s="426"/>
      <c r="Y314" s="426"/>
      <c r="Z314" s="155"/>
      <c r="AB314" s="427" t="str">
        <f t="shared" si="0"/>
        <v/>
      </c>
    </row>
    <row r="315" spans="1:28" ht="19.899999999999999" customHeight="1" x14ac:dyDescent="0.15">
      <c r="A315" s="130">
        <f>IFERROR(IF(AND(TRIM($L315)&lt;&gt;"", TRIM($O315)=""),1001,0),3)</f>
        <v>0</v>
      </c>
      <c r="C315" s="150"/>
      <c r="D315" s="199"/>
      <c r="E315" s="450"/>
      <c r="F315" s="447" t="s">
        <v>161</v>
      </c>
      <c r="G315" s="448"/>
      <c r="H315" s="448"/>
      <c r="I315" s="448"/>
      <c r="J315" s="448"/>
      <c r="K315" s="449"/>
      <c r="L315" s="8"/>
      <c r="M315" s="385" t="s">
        <v>216</v>
      </c>
      <c r="N315" s="455"/>
      <c r="O315" s="25"/>
      <c r="P315" s="26"/>
      <c r="Q315" s="27"/>
      <c r="R315" s="426"/>
      <c r="S315" s="426"/>
      <c r="T315" s="426"/>
      <c r="U315" s="426"/>
      <c r="V315" s="426"/>
      <c r="W315" s="426"/>
      <c r="X315" s="426"/>
      <c r="Y315" s="426"/>
      <c r="Z315" s="155"/>
      <c r="AB315" s="427" t="str">
        <f t="shared" si="0"/>
        <v/>
      </c>
    </row>
    <row r="316" spans="1:28" ht="19.899999999999999" customHeight="1" x14ac:dyDescent="0.15">
      <c r="A316" s="130">
        <f>IFERROR(IF(AND(TRIM($L316)&lt;&gt;"", TRIM($O316)=""),1001,0),3)</f>
        <v>0</v>
      </c>
      <c r="C316" s="150"/>
      <c r="D316" s="199"/>
      <c r="E316" s="450"/>
      <c r="F316" s="447" t="s">
        <v>162</v>
      </c>
      <c r="G316" s="448"/>
      <c r="H316" s="448"/>
      <c r="I316" s="448"/>
      <c r="J316" s="448"/>
      <c r="K316" s="449"/>
      <c r="L316" s="8"/>
      <c r="M316" s="385" t="s">
        <v>217</v>
      </c>
      <c r="N316" s="455"/>
      <c r="O316" s="25"/>
      <c r="P316" s="26"/>
      <c r="Q316" s="27"/>
      <c r="R316" s="426"/>
      <c r="S316" s="426"/>
      <c r="T316" s="426"/>
      <c r="U316" s="426"/>
      <c r="V316" s="426"/>
      <c r="W316" s="426"/>
      <c r="X316" s="426"/>
      <c r="Y316" s="426"/>
      <c r="Z316" s="155"/>
      <c r="AB316" s="427" t="str">
        <f t="shared" si="0"/>
        <v/>
      </c>
    </row>
    <row r="317" spans="1:28" ht="19.899999999999999" customHeight="1" x14ac:dyDescent="0.15">
      <c r="A317" s="130">
        <f>IFERROR(IF(AND(TRIM($L317)&lt;&gt;"", TRIM($O317)=""),1001,0),3)</f>
        <v>0</v>
      </c>
      <c r="C317" s="150"/>
      <c r="D317" s="199"/>
      <c r="E317" s="450"/>
      <c r="F317" s="447" t="s">
        <v>163</v>
      </c>
      <c r="G317" s="448"/>
      <c r="H317" s="448"/>
      <c r="I317" s="448"/>
      <c r="J317" s="448"/>
      <c r="K317" s="449"/>
      <c r="L317" s="8"/>
      <c r="M317" s="385" t="s">
        <v>218</v>
      </c>
      <c r="N317" s="455"/>
      <c r="O317" s="25"/>
      <c r="P317" s="26"/>
      <c r="Q317" s="27"/>
      <c r="R317" s="426"/>
      <c r="S317" s="426"/>
      <c r="T317" s="426"/>
      <c r="U317" s="426"/>
      <c r="V317" s="426"/>
      <c r="W317" s="426"/>
      <c r="X317" s="426"/>
      <c r="Y317" s="426"/>
      <c r="Z317" s="155"/>
      <c r="AB317" s="427" t="str">
        <f t="shared" si="0"/>
        <v/>
      </c>
    </row>
    <row r="318" spans="1:28" ht="19.899999999999999" customHeight="1" x14ac:dyDescent="0.15">
      <c r="A318" s="130">
        <f>IFERROR(IF(AND(TRIM($L318)&lt;&gt;"", TRIM($O318)=""),1001,0),3)</f>
        <v>0</v>
      </c>
      <c r="C318" s="150"/>
      <c r="D318" s="199"/>
      <c r="E318" s="456"/>
      <c r="F318" s="457" t="s">
        <v>164</v>
      </c>
      <c r="G318" s="458"/>
      <c r="H318" s="458"/>
      <c r="I318" s="458"/>
      <c r="J318" s="458"/>
      <c r="K318" s="459"/>
      <c r="L318" s="15"/>
      <c r="M318" s="441" t="s">
        <v>219</v>
      </c>
      <c r="N318" s="460"/>
      <c r="O318" s="103"/>
      <c r="P318" s="104"/>
      <c r="Q318" s="105"/>
      <c r="R318" s="426"/>
      <c r="S318" s="426"/>
      <c r="T318" s="426"/>
      <c r="U318" s="426"/>
      <c r="V318" s="426"/>
      <c r="W318" s="426"/>
      <c r="X318" s="426"/>
      <c r="Y318" s="426"/>
      <c r="Z318" s="155"/>
      <c r="AB318" s="427" t="str">
        <f t="shared" si="0"/>
        <v/>
      </c>
    </row>
    <row r="319" spans="1:28" ht="19.899999999999999" customHeight="1" x14ac:dyDescent="0.15">
      <c r="A319" s="130">
        <f>IFERROR(IF(AND(TRIM($L319)&lt;&gt;"", TRIM($O319)=""),1001,0),3)</f>
        <v>0</v>
      </c>
      <c r="C319" s="150"/>
      <c r="D319" s="199"/>
      <c r="E319" s="271" t="s">
        <v>297</v>
      </c>
      <c r="F319" s="271"/>
      <c r="G319" s="271"/>
      <c r="H319" s="271"/>
      <c r="I319" s="271"/>
      <c r="J319" s="271"/>
      <c r="K319" s="461"/>
      <c r="L319" s="16"/>
      <c r="M319" s="462" t="s">
        <v>220</v>
      </c>
      <c r="N319" s="17"/>
      <c r="O319" s="113"/>
      <c r="P319" s="114"/>
      <c r="Q319" s="115"/>
      <c r="R319" s="426"/>
      <c r="S319" s="426"/>
      <c r="T319" s="426"/>
      <c r="U319" s="426"/>
      <c r="V319" s="426"/>
      <c r="W319" s="426"/>
      <c r="X319" s="426"/>
      <c r="Y319" s="426"/>
      <c r="Z319" s="155"/>
      <c r="AB319" s="427" t="str">
        <f t="shared" si="0"/>
        <v/>
      </c>
    </row>
    <row r="320" spans="1:28" ht="19.899999999999999" customHeight="1" x14ac:dyDescent="0.15">
      <c r="A320" s="130">
        <f>IFERROR(IF(AND(TRIM($L320)&lt;&gt;"", OR($N320&lt;&gt;"○", TRIM($O320)="")),1001,0),3)</f>
        <v>0</v>
      </c>
      <c r="C320" s="150"/>
      <c r="D320" s="199"/>
      <c r="E320" s="463" t="s">
        <v>173</v>
      </c>
      <c r="F320" s="464" t="s">
        <v>293</v>
      </c>
      <c r="G320" s="443" t="s">
        <v>53</v>
      </c>
      <c r="H320" s="444"/>
      <c r="I320" s="444"/>
      <c r="J320" s="444"/>
      <c r="K320" s="445"/>
      <c r="L320" s="13"/>
      <c r="M320" s="432" t="s">
        <v>221</v>
      </c>
      <c r="N320" s="13"/>
      <c r="O320" s="100"/>
      <c r="P320" s="101"/>
      <c r="Q320" s="102"/>
      <c r="R320" s="426"/>
      <c r="S320" s="426"/>
      <c r="T320" s="426"/>
      <c r="U320" s="426"/>
      <c r="V320" s="426"/>
      <c r="W320" s="426"/>
      <c r="X320" s="426"/>
      <c r="Y320" s="426"/>
      <c r="Z320" s="155"/>
      <c r="AB320" s="427" t="str">
        <f t="shared" si="0"/>
        <v/>
      </c>
    </row>
    <row r="321" spans="1:28" ht="19.899999999999999" customHeight="1" x14ac:dyDescent="0.15">
      <c r="A321" s="130">
        <f>IFERROR(IF(AND(TRIM($L321)&lt;&gt;"", OR($N321&lt;&gt;"○", TRIM($O321)="")),1001,0),3)</f>
        <v>0</v>
      </c>
      <c r="C321" s="150"/>
      <c r="D321" s="199"/>
      <c r="E321" s="465"/>
      <c r="F321" s="466"/>
      <c r="G321" s="447" t="s">
        <v>54</v>
      </c>
      <c r="H321" s="448"/>
      <c r="I321" s="448"/>
      <c r="J321" s="448"/>
      <c r="K321" s="449"/>
      <c r="L321" s="14"/>
      <c r="M321" s="385" t="s">
        <v>222</v>
      </c>
      <c r="N321" s="14"/>
      <c r="O321" s="25"/>
      <c r="P321" s="26"/>
      <c r="Q321" s="27"/>
      <c r="R321" s="426"/>
      <c r="S321" s="426"/>
      <c r="T321" s="426"/>
      <c r="U321" s="426"/>
      <c r="V321" s="426"/>
      <c r="W321" s="426"/>
      <c r="X321" s="426"/>
      <c r="Y321" s="426"/>
      <c r="Z321" s="155"/>
      <c r="AB321" s="427" t="str">
        <f t="shared" si="0"/>
        <v/>
      </c>
    </row>
    <row r="322" spans="1:28" ht="19.899999999999999" customHeight="1" x14ac:dyDescent="0.15">
      <c r="A322" s="130">
        <f>IFERROR(IF(AND(TRIM($L322)&lt;&gt;"", OR($N322&lt;&gt;"○", TRIM($O322)="")),1001,0),3)</f>
        <v>0</v>
      </c>
      <c r="C322" s="150"/>
      <c r="D322" s="199"/>
      <c r="E322" s="465"/>
      <c r="F322" s="466"/>
      <c r="G322" s="447" t="s">
        <v>55</v>
      </c>
      <c r="H322" s="448"/>
      <c r="I322" s="448"/>
      <c r="J322" s="448"/>
      <c r="K322" s="449"/>
      <c r="L322" s="14"/>
      <c r="M322" s="385" t="s">
        <v>223</v>
      </c>
      <c r="N322" s="14"/>
      <c r="O322" s="25"/>
      <c r="P322" s="26"/>
      <c r="Q322" s="27"/>
      <c r="R322" s="426"/>
      <c r="S322" s="426"/>
      <c r="T322" s="426"/>
      <c r="U322" s="426"/>
      <c r="V322" s="426"/>
      <c r="W322" s="426"/>
      <c r="X322" s="426"/>
      <c r="Y322" s="426"/>
      <c r="Z322" s="155"/>
      <c r="AB322" s="427" t="str">
        <f t="shared" si="0"/>
        <v/>
      </c>
    </row>
    <row r="323" spans="1:28" ht="19.899999999999999" customHeight="1" x14ac:dyDescent="0.15">
      <c r="A323" s="130">
        <f>IFERROR(IF(AND(TRIM($L323)&lt;&gt;"", OR($N323&lt;&gt;"○", TRIM($O323)="")),1001,0),3)</f>
        <v>0</v>
      </c>
      <c r="C323" s="150"/>
      <c r="D323" s="199"/>
      <c r="E323" s="465"/>
      <c r="F323" s="466"/>
      <c r="G323" s="447" t="s">
        <v>56</v>
      </c>
      <c r="H323" s="448"/>
      <c r="I323" s="448"/>
      <c r="J323" s="448"/>
      <c r="K323" s="449"/>
      <c r="L323" s="14"/>
      <c r="M323" s="467" t="s">
        <v>224</v>
      </c>
      <c r="N323" s="8"/>
      <c r="O323" s="25"/>
      <c r="P323" s="26"/>
      <c r="Q323" s="27"/>
      <c r="R323" s="426"/>
      <c r="S323" s="426"/>
      <c r="T323" s="426"/>
      <c r="U323" s="426"/>
      <c r="V323" s="426"/>
      <c r="W323" s="426"/>
      <c r="X323" s="426"/>
      <c r="Y323" s="426"/>
      <c r="Z323" s="155"/>
      <c r="AB323" s="427" t="str">
        <f t="shared" si="0"/>
        <v/>
      </c>
    </row>
    <row r="324" spans="1:28" ht="19.899999999999999" customHeight="1" x14ac:dyDescent="0.15">
      <c r="A324" s="130">
        <f>IFERROR(IF(AND(TRIM($L324)&lt;&gt;"", OR($N324&lt;&gt;"○", TRIM($O324)="")),1001,0),3)</f>
        <v>0</v>
      </c>
      <c r="C324" s="150"/>
      <c r="D324" s="199"/>
      <c r="E324" s="465"/>
      <c r="F324" s="466"/>
      <c r="G324" s="447" t="s">
        <v>165</v>
      </c>
      <c r="H324" s="448"/>
      <c r="I324" s="448"/>
      <c r="J324" s="448"/>
      <c r="K324" s="449"/>
      <c r="L324" s="14"/>
      <c r="M324" s="467" t="s">
        <v>225</v>
      </c>
      <c r="N324" s="8"/>
      <c r="O324" s="25"/>
      <c r="P324" s="26"/>
      <c r="Q324" s="27"/>
      <c r="R324" s="426"/>
      <c r="S324" s="426"/>
      <c r="T324" s="426"/>
      <c r="U324" s="426"/>
      <c r="V324" s="426"/>
      <c r="W324" s="426"/>
      <c r="X324" s="426"/>
      <c r="Y324" s="426"/>
      <c r="Z324" s="155"/>
      <c r="AB324" s="427" t="str">
        <f t="shared" si="0"/>
        <v/>
      </c>
    </row>
    <row r="325" spans="1:28" ht="19.899999999999999" customHeight="1" x14ac:dyDescent="0.15">
      <c r="A325" s="130">
        <f>IFERROR(IF(AND(TRIM($L325)&lt;&gt;"", OR($N325&lt;&gt;"○", TRIM($O325)="")),1001,0),3)</f>
        <v>0</v>
      </c>
      <c r="C325" s="150"/>
      <c r="D325" s="199"/>
      <c r="E325" s="465"/>
      <c r="F325" s="466"/>
      <c r="G325" s="447" t="s">
        <v>57</v>
      </c>
      <c r="H325" s="448"/>
      <c r="I325" s="448"/>
      <c r="J325" s="448"/>
      <c r="K325" s="449"/>
      <c r="L325" s="14"/>
      <c r="M325" s="467" t="s">
        <v>226</v>
      </c>
      <c r="N325" s="8"/>
      <c r="O325" s="25"/>
      <c r="P325" s="26"/>
      <c r="Q325" s="27"/>
      <c r="R325" s="426"/>
      <c r="S325" s="426"/>
      <c r="T325" s="426"/>
      <c r="U325" s="426"/>
      <c r="V325" s="426"/>
      <c r="W325" s="426"/>
      <c r="X325" s="426"/>
      <c r="Y325" s="426"/>
      <c r="Z325" s="155"/>
      <c r="AB325" s="427" t="str">
        <f t="shared" si="0"/>
        <v/>
      </c>
    </row>
    <row r="326" spans="1:28" ht="19.899999999999999" customHeight="1" x14ac:dyDescent="0.15">
      <c r="A326" s="130">
        <f>IFERROR(IF(AND(TRIM($L326)&lt;&gt;"", OR($N326&lt;&gt;"○", TRIM($O326)="")),1001,0),3)</f>
        <v>0</v>
      </c>
      <c r="C326" s="150"/>
      <c r="D326" s="199"/>
      <c r="E326" s="465"/>
      <c r="F326" s="466"/>
      <c r="G326" s="447" t="s">
        <v>166</v>
      </c>
      <c r="H326" s="448"/>
      <c r="I326" s="448"/>
      <c r="J326" s="448"/>
      <c r="K326" s="449"/>
      <c r="L326" s="14"/>
      <c r="M326" s="467" t="s">
        <v>227</v>
      </c>
      <c r="N326" s="8"/>
      <c r="O326" s="25"/>
      <c r="P326" s="26"/>
      <c r="Q326" s="27"/>
      <c r="R326" s="426"/>
      <c r="S326" s="426"/>
      <c r="T326" s="426"/>
      <c r="U326" s="426"/>
      <c r="V326" s="426"/>
      <c r="W326" s="426"/>
      <c r="X326" s="426"/>
      <c r="Y326" s="426"/>
      <c r="Z326" s="155"/>
      <c r="AB326" s="427" t="str">
        <f t="shared" si="0"/>
        <v/>
      </c>
    </row>
    <row r="327" spans="1:28" ht="19.899999999999999" customHeight="1" x14ac:dyDescent="0.15">
      <c r="A327" s="130">
        <f>IFERROR(IF(AND(TRIM($L327)&lt;&gt;"", OR($N327&lt;&gt;"○", TRIM($O327)="")),1001,0),3)</f>
        <v>0</v>
      </c>
      <c r="C327" s="150"/>
      <c r="D327" s="199"/>
      <c r="E327" s="465"/>
      <c r="F327" s="468"/>
      <c r="G327" s="447" t="s">
        <v>167</v>
      </c>
      <c r="H327" s="448"/>
      <c r="I327" s="448"/>
      <c r="J327" s="448"/>
      <c r="K327" s="449"/>
      <c r="L327" s="14"/>
      <c r="M327" s="467" t="s">
        <v>228</v>
      </c>
      <c r="N327" s="8"/>
      <c r="O327" s="25"/>
      <c r="P327" s="26"/>
      <c r="Q327" s="27"/>
      <c r="R327" s="426"/>
      <c r="S327" s="426"/>
      <c r="T327" s="426"/>
      <c r="U327" s="426"/>
      <c r="V327" s="426"/>
      <c r="W327" s="426"/>
      <c r="X327" s="426"/>
      <c r="Y327" s="426"/>
      <c r="Z327" s="155"/>
      <c r="AB327" s="427" t="str">
        <f t="shared" si="0"/>
        <v/>
      </c>
    </row>
    <row r="328" spans="1:28" ht="19.899999999999999" customHeight="1" x14ac:dyDescent="0.15">
      <c r="A328" s="130">
        <f>IFERROR(IF(AND(TRIM($L328)&lt;&gt;"", OR($N328&lt;&gt;"○", TRIM($O328)="")),1001,0),3)</f>
        <v>0</v>
      </c>
      <c r="C328" s="150"/>
      <c r="D328" s="199"/>
      <c r="E328" s="465"/>
      <c r="F328" s="447" t="s">
        <v>294</v>
      </c>
      <c r="G328" s="448"/>
      <c r="H328" s="448"/>
      <c r="I328" s="448"/>
      <c r="J328" s="448"/>
      <c r="K328" s="449"/>
      <c r="L328" s="14"/>
      <c r="M328" s="467" t="s">
        <v>229</v>
      </c>
      <c r="N328" s="8"/>
      <c r="O328" s="25"/>
      <c r="P328" s="26"/>
      <c r="Q328" s="27"/>
      <c r="R328" s="426"/>
      <c r="S328" s="426"/>
      <c r="T328" s="426"/>
      <c r="U328" s="426"/>
      <c r="V328" s="426"/>
      <c r="W328" s="426"/>
      <c r="X328" s="426"/>
      <c r="Y328" s="426"/>
      <c r="Z328" s="155"/>
      <c r="AB328" s="427" t="str">
        <f t="shared" si="0"/>
        <v/>
      </c>
    </row>
    <row r="329" spans="1:28" ht="30" customHeight="1" x14ac:dyDescent="0.15">
      <c r="A329" s="130">
        <f>IFERROR(IF(AND(TRIM($L329)&lt;&gt;"", TRIM($O329)=""),1001,0),3)</f>
        <v>0</v>
      </c>
      <c r="C329" s="150"/>
      <c r="D329" s="199"/>
      <c r="E329" s="469"/>
      <c r="F329" s="470" t="s">
        <v>289</v>
      </c>
      <c r="G329" s="471"/>
      <c r="H329" s="471"/>
      <c r="I329" s="471"/>
      <c r="J329" s="471"/>
      <c r="K329" s="472"/>
      <c r="L329" s="18"/>
      <c r="M329" s="473" t="s">
        <v>230</v>
      </c>
      <c r="N329" s="19"/>
      <c r="O329" s="103"/>
      <c r="P329" s="104"/>
      <c r="Q329" s="105"/>
      <c r="R329" s="426"/>
      <c r="S329" s="426"/>
      <c r="T329" s="426"/>
      <c r="U329" s="426"/>
      <c r="V329" s="426"/>
      <c r="W329" s="426"/>
      <c r="X329" s="426"/>
      <c r="Y329" s="426"/>
      <c r="Z329" s="155"/>
      <c r="AB329" s="427" t="str">
        <f t="shared" si="0"/>
        <v/>
      </c>
    </row>
    <row r="330" spans="1:28" ht="19.899999999999999" customHeight="1" thickBot="1" x14ac:dyDescent="0.2">
      <c r="A330" s="130">
        <f>IFERROR(IF(AND(TRIM($L330)&lt;&gt;"", TRIM($O330)=""),1001,0),3)</f>
        <v>0</v>
      </c>
      <c r="B330" s="199"/>
      <c r="C330" s="150"/>
      <c r="D330" s="199"/>
      <c r="E330" s="474" t="s">
        <v>174</v>
      </c>
      <c r="F330" s="475"/>
      <c r="G330" s="475"/>
      <c r="H330" s="475"/>
      <c r="I330" s="475"/>
      <c r="J330" s="475"/>
      <c r="K330" s="476"/>
      <c r="L330" s="20"/>
      <c r="M330" s="477" t="s">
        <v>231</v>
      </c>
      <c r="N330" s="21"/>
      <c r="O330" s="107"/>
      <c r="P330" s="108"/>
      <c r="Q330" s="109"/>
      <c r="R330" s="426"/>
      <c r="S330" s="426"/>
      <c r="T330" s="426"/>
      <c r="U330" s="426"/>
      <c r="V330" s="426"/>
      <c r="W330" s="426"/>
      <c r="X330" s="426"/>
      <c r="Y330" s="426"/>
      <c r="Z330" s="155"/>
      <c r="AB330" s="427" t="str">
        <f t="shared" si="0"/>
        <v/>
      </c>
    </row>
    <row r="331" spans="1:28" ht="19.899999999999999" customHeight="1" thickTop="1" x14ac:dyDescent="0.15">
      <c r="B331" s="199"/>
      <c r="C331" s="150"/>
      <c r="D331" s="199"/>
      <c r="E331" s="171" t="s">
        <v>248</v>
      </c>
      <c r="F331" s="478"/>
      <c r="G331" s="478"/>
      <c r="H331" s="478"/>
      <c r="I331" s="478"/>
      <c r="J331" s="478"/>
      <c r="K331" s="478"/>
      <c r="L331" s="479"/>
      <c r="M331" s="480"/>
      <c r="N331" s="479"/>
      <c r="O331" s="110"/>
      <c r="P331" s="111"/>
      <c r="Q331" s="112"/>
      <c r="R331" s="426"/>
      <c r="S331" s="426"/>
      <c r="T331" s="426"/>
      <c r="U331" s="426"/>
      <c r="V331" s="426"/>
      <c r="W331" s="426"/>
      <c r="X331" s="426"/>
      <c r="Y331" s="426"/>
      <c r="Z331" s="155"/>
    </row>
    <row r="332" spans="1:28" s="211" customFormat="1" ht="15.75" customHeight="1" x14ac:dyDescent="0.15">
      <c r="B332" s="481"/>
      <c r="C332" s="482"/>
      <c r="D332" s="153"/>
      <c r="E332" s="483" t="s">
        <v>233</v>
      </c>
      <c r="F332" s="483"/>
      <c r="G332" s="483"/>
      <c r="H332" s="483"/>
      <c r="I332" s="483"/>
      <c r="J332" s="483"/>
      <c r="K332" s="483"/>
      <c r="L332" s="483"/>
      <c r="M332" s="483"/>
      <c r="N332" s="483"/>
      <c r="O332" s="483"/>
      <c r="P332" s="483"/>
      <c r="Q332" s="483"/>
      <c r="R332" s="483"/>
      <c r="S332" s="483"/>
      <c r="T332" s="483"/>
      <c r="U332" s="483"/>
      <c r="V332" s="483"/>
      <c r="W332" s="483"/>
      <c r="X332" s="483"/>
      <c r="Y332" s="483"/>
      <c r="Z332" s="484"/>
    </row>
    <row r="333" spans="1:28" s="211" customFormat="1" ht="15.75" customHeight="1" x14ac:dyDescent="0.15">
      <c r="B333" s="481"/>
      <c r="C333" s="482"/>
      <c r="D333" s="153"/>
      <c r="E333" s="483" t="s">
        <v>234</v>
      </c>
      <c r="F333" s="483"/>
      <c r="G333" s="483"/>
      <c r="H333" s="483"/>
      <c r="I333" s="483"/>
      <c r="J333" s="483"/>
      <c r="K333" s="483"/>
      <c r="L333" s="483"/>
      <c r="M333" s="483"/>
      <c r="N333" s="483"/>
      <c r="O333" s="483"/>
      <c r="P333" s="483"/>
      <c r="Q333" s="483"/>
      <c r="R333" s="483"/>
      <c r="S333" s="483"/>
      <c r="T333" s="483"/>
      <c r="U333" s="483"/>
      <c r="V333" s="483"/>
      <c r="W333" s="483"/>
      <c r="X333" s="483"/>
      <c r="Y333" s="483"/>
      <c r="Z333" s="484"/>
    </row>
    <row r="334" spans="1:28" s="211" customFormat="1" ht="15.75" customHeight="1" x14ac:dyDescent="0.15">
      <c r="B334" s="481"/>
      <c r="C334" s="482"/>
      <c r="D334" s="153"/>
      <c r="E334" s="485" t="s">
        <v>290</v>
      </c>
      <c r="F334" s="485"/>
      <c r="G334" s="485"/>
      <c r="H334" s="485"/>
      <c r="I334" s="485"/>
      <c r="J334" s="485"/>
      <c r="K334" s="485"/>
      <c r="L334" s="485"/>
      <c r="M334" s="485"/>
      <c r="N334" s="485"/>
      <c r="O334" s="485"/>
      <c r="P334" s="485"/>
      <c r="Q334" s="485"/>
      <c r="R334" s="485"/>
      <c r="S334" s="485"/>
      <c r="T334" s="485"/>
      <c r="U334" s="485"/>
      <c r="V334" s="485"/>
      <c r="W334" s="485"/>
      <c r="X334" s="485"/>
      <c r="Y334" s="485"/>
      <c r="Z334" s="484"/>
    </row>
    <row r="335" spans="1:28" s="211" customFormat="1" ht="15.75" customHeight="1" x14ac:dyDescent="0.15">
      <c r="B335" s="481"/>
      <c r="C335" s="482"/>
      <c r="D335" s="153"/>
      <c r="E335" s="485" t="s">
        <v>291</v>
      </c>
      <c r="F335" s="485"/>
      <c r="G335" s="485"/>
      <c r="H335" s="485"/>
      <c r="I335" s="485"/>
      <c r="J335" s="485"/>
      <c r="K335" s="485"/>
      <c r="L335" s="485"/>
      <c r="M335" s="485"/>
      <c r="N335" s="485"/>
      <c r="O335" s="485"/>
      <c r="P335" s="485"/>
      <c r="Q335" s="485"/>
      <c r="R335" s="485"/>
      <c r="S335" s="485"/>
      <c r="T335" s="485"/>
      <c r="U335" s="485"/>
      <c r="V335" s="485"/>
      <c r="W335" s="485"/>
      <c r="X335" s="485"/>
      <c r="Y335" s="485"/>
      <c r="Z335" s="484"/>
    </row>
    <row r="336" spans="1:28" s="211" customFormat="1" ht="30" customHeight="1" x14ac:dyDescent="0.15">
      <c r="B336" s="481"/>
      <c r="C336" s="482"/>
      <c r="D336" s="153"/>
      <c r="E336" s="483" t="s">
        <v>295</v>
      </c>
      <c r="F336" s="483"/>
      <c r="G336" s="483"/>
      <c r="H336" s="483"/>
      <c r="I336" s="483"/>
      <c r="J336" s="483"/>
      <c r="K336" s="483"/>
      <c r="L336" s="483"/>
      <c r="M336" s="483"/>
      <c r="N336" s="483"/>
      <c r="O336" s="483"/>
      <c r="P336" s="483"/>
      <c r="Q336" s="483"/>
      <c r="R336" s="483"/>
      <c r="S336" s="483"/>
      <c r="T336" s="483"/>
      <c r="U336" s="483"/>
      <c r="V336" s="483"/>
      <c r="W336" s="483"/>
      <c r="X336" s="483"/>
      <c r="Y336" s="483"/>
      <c r="Z336" s="484"/>
    </row>
    <row r="337" spans="3:26" ht="19.899999999999999" customHeight="1" x14ac:dyDescent="0.15">
      <c r="C337" s="170"/>
      <c r="D337" s="171"/>
      <c r="E337" s="171"/>
      <c r="F337" s="171"/>
      <c r="G337" s="171"/>
      <c r="H337" s="171"/>
      <c r="I337" s="171"/>
      <c r="J337" s="171"/>
      <c r="K337" s="171"/>
      <c r="L337" s="171"/>
      <c r="M337" s="171"/>
      <c r="N337" s="171"/>
      <c r="O337" s="171"/>
      <c r="P337" s="172"/>
      <c r="Q337" s="172"/>
      <c r="R337" s="172"/>
      <c r="S337" s="172"/>
      <c r="T337" s="172"/>
      <c r="U337" s="172"/>
      <c r="V337" s="172"/>
      <c r="W337" s="172"/>
      <c r="X337" s="172"/>
      <c r="Y337" s="172"/>
      <c r="Z337" s="174"/>
    </row>
  </sheetData>
  <sheetProtection algorithmName="SHA-512" hashValue="20nBwiozO6ngIOFCD6O5tyydgVw8U2Rx0cazNxDbKYRTfSxMzkYhyKupt+o711FzgXYVk54me1LbOu9RNMkmtg==" saltValue="pauly5dlWShTOJX8Hu4LIQ==" spinCount="100000" sheet="1" objects="1" scenarios="1"/>
  <dataConsolidate/>
  <mergeCells count="353">
    <mergeCell ref="U244:Y244"/>
    <mergeCell ref="U245:Y245"/>
    <mergeCell ref="U246:Y246"/>
    <mergeCell ref="U247:Y247"/>
    <mergeCell ref="U248:Y248"/>
    <mergeCell ref="U249:Y249"/>
    <mergeCell ref="U250:Y250"/>
    <mergeCell ref="P238:T238"/>
    <mergeCell ref="U239:Y239"/>
    <mergeCell ref="U240:Y240"/>
    <mergeCell ref="U241:Y241"/>
    <mergeCell ref="U242:Y242"/>
    <mergeCell ref="U243:Y243"/>
    <mergeCell ref="D258:J258"/>
    <mergeCell ref="D259:J259"/>
    <mergeCell ref="D260:J260"/>
    <mergeCell ref="D261:J261"/>
    <mergeCell ref="D248:J248"/>
    <mergeCell ref="L248:N248"/>
    <mergeCell ref="D249:J249"/>
    <mergeCell ref="L249:N249"/>
    <mergeCell ref="D250:J250"/>
    <mergeCell ref="L250:N250"/>
    <mergeCell ref="D251:J251"/>
    <mergeCell ref="L251:N251"/>
    <mergeCell ref="D252:J252"/>
    <mergeCell ref="L252:N252"/>
    <mergeCell ref="D253:J253"/>
    <mergeCell ref="L253:N253"/>
    <mergeCell ref="L261:N261"/>
    <mergeCell ref="L258:N258"/>
    <mergeCell ref="L255:N255"/>
    <mergeCell ref="L256:N256"/>
    <mergeCell ref="E334:Y334"/>
    <mergeCell ref="E320:E329"/>
    <mergeCell ref="D225:J225"/>
    <mergeCell ref="D226:J226"/>
    <mergeCell ref="O322:Q322"/>
    <mergeCell ref="O324:Q324"/>
    <mergeCell ref="O325:Q325"/>
    <mergeCell ref="O326:Q326"/>
    <mergeCell ref="O327:Q327"/>
    <mergeCell ref="O328:Q328"/>
    <mergeCell ref="O329:Q329"/>
    <mergeCell ref="O330:Q330"/>
    <mergeCell ref="O331:Q331"/>
    <mergeCell ref="O316:Q316"/>
    <mergeCell ref="O317:Q317"/>
    <mergeCell ref="O318:Q318"/>
    <mergeCell ref="O319:Q319"/>
    <mergeCell ref="O275:Q275"/>
    <mergeCell ref="O276:Q276"/>
    <mergeCell ref="O277:Q277"/>
    <mergeCell ref="O320:Q320"/>
    <mergeCell ref="O321:Q321"/>
    <mergeCell ref="O299:Q299"/>
    <mergeCell ref="O300:Q300"/>
    <mergeCell ref="O302:Q302"/>
    <mergeCell ref="O303:Q303"/>
    <mergeCell ref="O304:Q304"/>
    <mergeCell ref="O305:Q305"/>
    <mergeCell ref="O306:Q306"/>
    <mergeCell ref="O307:Q307"/>
    <mergeCell ref="F276:K276"/>
    <mergeCell ref="F277:K277"/>
    <mergeCell ref="F281:K281"/>
    <mergeCell ref="F282:K282"/>
    <mergeCell ref="F283:K283"/>
    <mergeCell ref="F284:K284"/>
    <mergeCell ref="F285:K285"/>
    <mergeCell ref="F286:K286"/>
    <mergeCell ref="F287:K287"/>
    <mergeCell ref="F288:K288"/>
    <mergeCell ref="O297:Q297"/>
    <mergeCell ref="O298:Q298"/>
    <mergeCell ref="E330:K330"/>
    <mergeCell ref="E273:Y273"/>
    <mergeCell ref="O279:Q279"/>
    <mergeCell ref="O280:Q280"/>
    <mergeCell ref="O281:Q281"/>
    <mergeCell ref="O282:Q282"/>
    <mergeCell ref="O283:Q283"/>
    <mergeCell ref="O284:Q284"/>
    <mergeCell ref="O285:Q285"/>
    <mergeCell ref="O286:Q286"/>
    <mergeCell ref="O287:Q287"/>
    <mergeCell ref="O288:Q288"/>
    <mergeCell ref="O289:Q289"/>
    <mergeCell ref="O290:Q290"/>
    <mergeCell ref="O291:Q291"/>
    <mergeCell ref="O292:Q292"/>
    <mergeCell ref="O293:Q293"/>
    <mergeCell ref="O294:Q294"/>
    <mergeCell ref="E278:E288"/>
    <mergeCell ref="F278:K278"/>
    <mergeCell ref="N278:N288"/>
    <mergeCell ref="F279:K279"/>
    <mergeCell ref="F280:K280"/>
    <mergeCell ref="O301:Q301"/>
    <mergeCell ref="E289:E318"/>
    <mergeCell ref="F289:F309"/>
    <mergeCell ref="G289:K289"/>
    <mergeCell ref="G290:K290"/>
    <mergeCell ref="G291:K291"/>
    <mergeCell ref="G292:K292"/>
    <mergeCell ref="G293:K293"/>
    <mergeCell ref="G294:K294"/>
    <mergeCell ref="G295:K295"/>
    <mergeCell ref="G296:K296"/>
    <mergeCell ref="G297:K297"/>
    <mergeCell ref="G298:K298"/>
    <mergeCell ref="G299:K299"/>
    <mergeCell ref="G300:K300"/>
    <mergeCell ref="G301:K301"/>
    <mergeCell ref="G302:K302"/>
    <mergeCell ref="G303:K303"/>
    <mergeCell ref="G304:K304"/>
    <mergeCell ref="G305:K305"/>
    <mergeCell ref="G306:K306"/>
    <mergeCell ref="G307:K307"/>
    <mergeCell ref="E319:K319"/>
    <mergeCell ref="F320:F327"/>
    <mergeCell ref="G320:K320"/>
    <mergeCell ref="G321:K321"/>
    <mergeCell ref="G322:K322"/>
    <mergeCell ref="G323:K323"/>
    <mergeCell ref="G324:K324"/>
    <mergeCell ref="G325:K325"/>
    <mergeCell ref="G326:K326"/>
    <mergeCell ref="G327:K327"/>
    <mergeCell ref="F328:K328"/>
    <mergeCell ref="E332:Y332"/>
    <mergeCell ref="E333:Y333"/>
    <mergeCell ref="E336:Y336"/>
    <mergeCell ref="O274:Q274"/>
    <mergeCell ref="E274:K274"/>
    <mergeCell ref="E275:E277"/>
    <mergeCell ref="F275:K275"/>
    <mergeCell ref="N275:N277"/>
    <mergeCell ref="O278:Q278"/>
    <mergeCell ref="F310:K310"/>
    <mergeCell ref="N310:N318"/>
    <mergeCell ref="F311:K311"/>
    <mergeCell ref="F312:K312"/>
    <mergeCell ref="F313:K313"/>
    <mergeCell ref="F314:K314"/>
    <mergeCell ref="F315:K315"/>
    <mergeCell ref="F316:K316"/>
    <mergeCell ref="F317:K317"/>
    <mergeCell ref="F318:K318"/>
    <mergeCell ref="O308:Q308"/>
    <mergeCell ref="O323:Q323"/>
    <mergeCell ref="O295:Q295"/>
    <mergeCell ref="O296:Q296"/>
    <mergeCell ref="I178:M178"/>
    <mergeCell ref="J202:Y202"/>
    <mergeCell ref="E181:Y181"/>
    <mergeCell ref="C266:H266"/>
    <mergeCell ref="I270:M270"/>
    <mergeCell ref="I189:M189"/>
    <mergeCell ref="I197:M197"/>
    <mergeCell ref="L241:N241"/>
    <mergeCell ref="D242:J242"/>
    <mergeCell ref="O225:P225"/>
    <mergeCell ref="K221:P221"/>
    <mergeCell ref="K223:M223"/>
    <mergeCell ref="E212:H212"/>
    <mergeCell ref="I193:M193"/>
    <mergeCell ref="E207:H207"/>
    <mergeCell ref="I206:M206"/>
    <mergeCell ref="K226:N226"/>
    <mergeCell ref="C218:H218"/>
    <mergeCell ref="D220:Y220"/>
    <mergeCell ref="Q221:T221"/>
    <mergeCell ref="U221:Y223"/>
    <mergeCell ref="E205:H205"/>
    <mergeCell ref="I211:M211"/>
    <mergeCell ref="E204:H204"/>
    <mergeCell ref="E213:H213"/>
    <mergeCell ref="I213:M213"/>
    <mergeCell ref="O195:P195"/>
    <mergeCell ref="D221:J223"/>
    <mergeCell ref="E182:J182"/>
    <mergeCell ref="K182:M182"/>
    <mergeCell ref="S226:T226"/>
    <mergeCell ref="Q225:R225"/>
    <mergeCell ref="K225:N225"/>
    <mergeCell ref="E210:H210"/>
    <mergeCell ref="K186:M187"/>
    <mergeCell ref="E186:J186"/>
    <mergeCell ref="E187:J187"/>
    <mergeCell ref="J190:Y190"/>
    <mergeCell ref="W186:X186"/>
    <mergeCell ref="E211:H211"/>
    <mergeCell ref="I207:M207"/>
    <mergeCell ref="I205:M205"/>
    <mergeCell ref="E206:H206"/>
    <mergeCell ref="I210:M210"/>
    <mergeCell ref="W182:Y182"/>
    <mergeCell ref="E183:J183"/>
    <mergeCell ref="K183:M183"/>
    <mergeCell ref="W183:Y183"/>
    <mergeCell ref="E184:J184"/>
    <mergeCell ref="K184:M184"/>
    <mergeCell ref="W184:Y184"/>
    <mergeCell ref="E185:J185"/>
    <mergeCell ref="K185:M185"/>
    <mergeCell ref="W185:X185"/>
    <mergeCell ref="I204:M204"/>
    <mergeCell ref="I191:M191"/>
    <mergeCell ref="I79:Y79"/>
    <mergeCell ref="I81:Y81"/>
    <mergeCell ref="I83:M83"/>
    <mergeCell ref="I122:M122"/>
    <mergeCell ref="I163:Y163"/>
    <mergeCell ref="I165:M165"/>
    <mergeCell ref="I167:M167"/>
    <mergeCell ref="C174:H174"/>
    <mergeCell ref="I169:Y169"/>
    <mergeCell ref="I124:M124"/>
    <mergeCell ref="I126:Y126"/>
    <mergeCell ref="C150:H150"/>
    <mergeCell ref="I153:M153"/>
    <mergeCell ref="I161:M161"/>
    <mergeCell ref="I120:Y120"/>
    <mergeCell ref="C109:H109"/>
    <mergeCell ref="C13:H13"/>
    <mergeCell ref="E15:H15"/>
    <mergeCell ref="J15:Y15"/>
    <mergeCell ref="I34:M34"/>
    <mergeCell ref="I36:M36"/>
    <mergeCell ref="J74:Y74"/>
    <mergeCell ref="I75:Y75"/>
    <mergeCell ref="J76:Y76"/>
    <mergeCell ref="I77:Y77"/>
    <mergeCell ref="I38:Y38"/>
    <mergeCell ref="I40:M40"/>
    <mergeCell ref="C60:H60"/>
    <mergeCell ref="I63:M63"/>
    <mergeCell ref="I69:M69"/>
    <mergeCell ref="I71:Y71"/>
    <mergeCell ref="I73:Y73"/>
    <mergeCell ref="I176:M176"/>
    <mergeCell ref="I20:M20"/>
    <mergeCell ref="I22:Y22"/>
    <mergeCell ref="I24:Y24"/>
    <mergeCell ref="I26:Y26"/>
    <mergeCell ref="I28:Y28"/>
    <mergeCell ref="I30:Y30"/>
    <mergeCell ref="I32:Y32"/>
    <mergeCell ref="I118:M118"/>
    <mergeCell ref="I85:M85"/>
    <mergeCell ref="I87:Y87"/>
    <mergeCell ref="D111:Y111"/>
    <mergeCell ref="I112:Y112"/>
    <mergeCell ref="I114:Y114"/>
    <mergeCell ref="I116:Y116"/>
    <mergeCell ref="S230:T230"/>
    <mergeCell ref="U230:Y230"/>
    <mergeCell ref="Q230:R230"/>
    <mergeCell ref="K227:N227"/>
    <mergeCell ref="K228:N228"/>
    <mergeCell ref="D238:K238"/>
    <mergeCell ref="U238:Y238"/>
    <mergeCell ref="L243:N243"/>
    <mergeCell ref="W1:Z1"/>
    <mergeCell ref="I155:Y155"/>
    <mergeCell ref="I157:Y157"/>
    <mergeCell ref="I159:M159"/>
    <mergeCell ref="Q224:R224"/>
    <mergeCell ref="D224:J224"/>
    <mergeCell ref="K224:N224"/>
    <mergeCell ref="O224:P224"/>
    <mergeCell ref="Q227:R227"/>
    <mergeCell ref="W187:X187"/>
    <mergeCell ref="N186:V186"/>
    <mergeCell ref="N182:V182"/>
    <mergeCell ref="N183:V183"/>
    <mergeCell ref="N184:V184"/>
    <mergeCell ref="N185:V185"/>
    <mergeCell ref="N187:V187"/>
    <mergeCell ref="D246:J246"/>
    <mergeCell ref="L238:N238"/>
    <mergeCell ref="D239:J239"/>
    <mergeCell ref="L239:N239"/>
    <mergeCell ref="D257:J257"/>
    <mergeCell ref="L247:N247"/>
    <mergeCell ref="U226:Y226"/>
    <mergeCell ref="S224:T224"/>
    <mergeCell ref="U224:Y224"/>
    <mergeCell ref="D247:J247"/>
    <mergeCell ref="L246:N246"/>
    <mergeCell ref="S228:T228"/>
    <mergeCell ref="S225:T225"/>
    <mergeCell ref="U225:Y225"/>
    <mergeCell ref="D227:J227"/>
    <mergeCell ref="O226:P226"/>
    <mergeCell ref="O227:P227"/>
    <mergeCell ref="Q226:R226"/>
    <mergeCell ref="S227:T227"/>
    <mergeCell ref="Q228:R228"/>
    <mergeCell ref="O228:P228"/>
    <mergeCell ref="U228:Y228"/>
    <mergeCell ref="U227:Y227"/>
    <mergeCell ref="D228:J228"/>
    <mergeCell ref="E335:Y335"/>
    <mergeCell ref="J179:Y179"/>
    <mergeCell ref="O230:P230"/>
    <mergeCell ref="D244:J244"/>
    <mergeCell ref="D230:J230"/>
    <mergeCell ref="D243:J243"/>
    <mergeCell ref="D245:J245"/>
    <mergeCell ref="D240:J240"/>
    <mergeCell ref="D241:J241"/>
    <mergeCell ref="C235:H235"/>
    <mergeCell ref="L242:N242"/>
    <mergeCell ref="L240:N240"/>
    <mergeCell ref="L245:N245"/>
    <mergeCell ref="D254:J254"/>
    <mergeCell ref="D256:J256"/>
    <mergeCell ref="L254:N254"/>
    <mergeCell ref="D255:J255"/>
    <mergeCell ref="L257:N257"/>
    <mergeCell ref="L260:N260"/>
    <mergeCell ref="L244:N244"/>
    <mergeCell ref="I201:M201"/>
    <mergeCell ref="I195:M195"/>
    <mergeCell ref="K222:M222"/>
    <mergeCell ref="I212:M212"/>
    <mergeCell ref="C3:Z3"/>
    <mergeCell ref="E199:H199"/>
    <mergeCell ref="I199:M199"/>
    <mergeCell ref="J177:Y177"/>
    <mergeCell ref="F329:K329"/>
    <mergeCell ref="I268:M268"/>
    <mergeCell ref="G308:K308"/>
    <mergeCell ref="G309:K309"/>
    <mergeCell ref="O309:Q309"/>
    <mergeCell ref="O310:Q310"/>
    <mergeCell ref="O311:Q311"/>
    <mergeCell ref="O312:Q312"/>
    <mergeCell ref="O313:Q313"/>
    <mergeCell ref="O314:Q314"/>
    <mergeCell ref="O315:Q315"/>
    <mergeCell ref="K229:N229"/>
    <mergeCell ref="O229:P229"/>
    <mergeCell ref="Q229:R229"/>
    <mergeCell ref="S229:T229"/>
    <mergeCell ref="U229:Y229"/>
    <mergeCell ref="D229:J229"/>
    <mergeCell ref="K230:N230"/>
    <mergeCell ref="L259:N259"/>
    <mergeCell ref="D237:Y237"/>
  </mergeCells>
  <phoneticPr fontId="4"/>
  <conditionalFormatting sqref="I20:M20">
    <cfRule type="expression" dxfId="250" priority="251" stopIfTrue="1">
      <formula>$A20&lt;&gt;0</formula>
    </cfRule>
  </conditionalFormatting>
  <conditionalFormatting sqref="I22:Y22">
    <cfRule type="expression" dxfId="249" priority="250" stopIfTrue="1">
      <formula>$A22&lt;&gt;0</formula>
    </cfRule>
  </conditionalFormatting>
  <conditionalFormatting sqref="I24:Y24">
    <cfRule type="expression" dxfId="248" priority="249" stopIfTrue="1">
      <formula>$A24&lt;&gt;0</formula>
    </cfRule>
  </conditionalFormatting>
  <conditionalFormatting sqref="I26:Y26">
    <cfRule type="expression" dxfId="247" priority="248" stopIfTrue="1">
      <formula>$A26&lt;&gt;0</formula>
    </cfRule>
  </conditionalFormatting>
  <conditionalFormatting sqref="I28:Y28">
    <cfRule type="expression" dxfId="246" priority="247" stopIfTrue="1">
      <formula>$A28&lt;&gt;0</formula>
    </cfRule>
  </conditionalFormatting>
  <conditionalFormatting sqref="I30:Y30">
    <cfRule type="expression" dxfId="245" priority="246" stopIfTrue="1">
      <formula>$A30&lt;&gt;0</formula>
    </cfRule>
  </conditionalFormatting>
  <conditionalFormatting sqref="I32:Y32">
    <cfRule type="expression" dxfId="244" priority="245" stopIfTrue="1">
      <formula>$A32&lt;&gt;0</formula>
    </cfRule>
  </conditionalFormatting>
  <conditionalFormatting sqref="I34:M34">
    <cfRule type="expression" dxfId="243" priority="244" stopIfTrue="1">
      <formula>$A34&lt;&gt;0</formula>
    </cfRule>
  </conditionalFormatting>
  <conditionalFormatting sqref="I36:M36">
    <cfRule type="expression" dxfId="242" priority="243" stopIfTrue="1">
      <formula>$A36&lt;&gt;0</formula>
    </cfRule>
  </conditionalFormatting>
  <conditionalFormatting sqref="I38:Y38">
    <cfRule type="expression" dxfId="241" priority="242" stopIfTrue="1">
      <formula>$A38&lt;&gt;0</formula>
    </cfRule>
  </conditionalFormatting>
  <conditionalFormatting sqref="I40:M40">
    <cfRule type="expression" dxfId="240" priority="241" stopIfTrue="1">
      <formula>$A40&lt;&gt;0</formula>
    </cfRule>
  </conditionalFormatting>
  <conditionalFormatting sqref="I63:M63">
    <cfRule type="expression" dxfId="239" priority="240" stopIfTrue="1">
      <formula>$A63&lt;&gt;0</formula>
    </cfRule>
  </conditionalFormatting>
  <conditionalFormatting sqref="I69:M69">
    <cfRule type="expression" dxfId="238" priority="239" stopIfTrue="1">
      <formula>$A69&lt;&gt;0</formula>
    </cfRule>
  </conditionalFormatting>
  <conditionalFormatting sqref="I71:Y71">
    <cfRule type="expression" dxfId="237" priority="238" stopIfTrue="1">
      <formula>$A71&lt;&gt;0</formula>
    </cfRule>
  </conditionalFormatting>
  <conditionalFormatting sqref="I73:Y73">
    <cfRule type="expression" dxfId="236" priority="237" stopIfTrue="1">
      <formula>$A73&lt;&gt;0</formula>
    </cfRule>
  </conditionalFormatting>
  <conditionalFormatting sqref="I75:Y75">
    <cfRule type="expression" dxfId="235" priority="236" stopIfTrue="1">
      <formula>$A75&lt;&gt;0</formula>
    </cfRule>
  </conditionalFormatting>
  <conditionalFormatting sqref="I77:Y77">
    <cfRule type="expression" dxfId="234" priority="235" stopIfTrue="1">
      <formula>$A77&lt;&gt;0</formula>
    </cfRule>
  </conditionalFormatting>
  <conditionalFormatting sqref="I79:Y79">
    <cfRule type="expression" dxfId="233" priority="234" stopIfTrue="1">
      <formula>$A79&lt;&gt;0</formula>
    </cfRule>
  </conditionalFormatting>
  <conditionalFormatting sqref="I81:Y81">
    <cfRule type="expression" dxfId="232" priority="233" stopIfTrue="1">
      <formula>$A81&lt;&gt;0</formula>
    </cfRule>
  </conditionalFormatting>
  <conditionalFormatting sqref="I83:M83">
    <cfRule type="expression" dxfId="231" priority="232" stopIfTrue="1">
      <formula>$A83&lt;&gt;0</formula>
    </cfRule>
  </conditionalFormatting>
  <conditionalFormatting sqref="P83">
    <cfRule type="expression" dxfId="230" priority="231" stopIfTrue="1">
      <formula>$A84&lt;&gt;0</formula>
    </cfRule>
  </conditionalFormatting>
  <conditionalFormatting sqref="I85:M85">
    <cfRule type="expression" dxfId="229" priority="230" stopIfTrue="1">
      <formula>$A85&lt;&gt;0</formula>
    </cfRule>
  </conditionalFormatting>
  <conditionalFormatting sqref="I87:Y87">
    <cfRule type="expression" dxfId="228" priority="229" stopIfTrue="1">
      <formula>$A87&lt;&gt;0</formula>
    </cfRule>
  </conditionalFormatting>
  <conditionalFormatting sqref="I114:Y114">
    <cfRule type="expression" dxfId="227" priority="228" stopIfTrue="1">
      <formula>$A114&lt;&gt;0</formula>
    </cfRule>
  </conditionalFormatting>
  <conditionalFormatting sqref="I116:Y116">
    <cfRule type="expression" dxfId="226" priority="227" stopIfTrue="1">
      <formula>$A116&lt;&gt;0</formula>
    </cfRule>
  </conditionalFormatting>
  <conditionalFormatting sqref="I120:Y120">
    <cfRule type="expression" dxfId="225" priority="226" stopIfTrue="1">
      <formula>$A120&lt;&gt;0</formula>
    </cfRule>
  </conditionalFormatting>
  <conditionalFormatting sqref="I122:M122">
    <cfRule type="expression" dxfId="224" priority="225" stopIfTrue="1">
      <formula>$A122&lt;&gt;0</formula>
    </cfRule>
  </conditionalFormatting>
  <conditionalFormatting sqref="I124:M124">
    <cfRule type="expression" dxfId="223" priority="224" stopIfTrue="1">
      <formula>$A124&lt;&gt;0</formula>
    </cfRule>
  </conditionalFormatting>
  <conditionalFormatting sqref="I126:Y126">
    <cfRule type="expression" dxfId="222" priority="223" stopIfTrue="1">
      <formula>$A126&lt;&gt;0</formula>
    </cfRule>
  </conditionalFormatting>
  <conditionalFormatting sqref="I153:M153">
    <cfRule type="expression" dxfId="221" priority="222" stopIfTrue="1">
      <formula>$A153&lt;&gt;0</formula>
    </cfRule>
  </conditionalFormatting>
  <conditionalFormatting sqref="I155:Y155">
    <cfRule type="expression" dxfId="220" priority="221" stopIfTrue="1">
      <formula>$A155&lt;&gt;0</formula>
    </cfRule>
  </conditionalFormatting>
  <conditionalFormatting sqref="I157:Y157">
    <cfRule type="expression" dxfId="219" priority="220" stopIfTrue="1">
      <formula>$A157&lt;&gt;0</formula>
    </cfRule>
  </conditionalFormatting>
  <conditionalFormatting sqref="I159:M159">
    <cfRule type="expression" dxfId="218" priority="219" stopIfTrue="1">
      <formula>$A159&lt;&gt;0</formula>
    </cfRule>
  </conditionalFormatting>
  <conditionalFormatting sqref="I161:M161">
    <cfRule type="expression" dxfId="217" priority="218" stopIfTrue="1">
      <formula>$A161&lt;&gt;0</formula>
    </cfRule>
  </conditionalFormatting>
  <conditionalFormatting sqref="I163:Y163">
    <cfRule type="expression" dxfId="216" priority="217" stopIfTrue="1">
      <formula>$A163&lt;&gt;0</formula>
    </cfRule>
  </conditionalFormatting>
  <conditionalFormatting sqref="I165:M165">
    <cfRule type="expression" dxfId="215" priority="216" stopIfTrue="1">
      <formula>$A165&lt;&gt;0</formula>
    </cfRule>
  </conditionalFormatting>
  <conditionalFormatting sqref="I167:M167">
    <cfRule type="expression" dxfId="214" priority="215" stopIfTrue="1">
      <formula>$A167&lt;&gt;0</formula>
    </cfRule>
  </conditionalFormatting>
  <conditionalFormatting sqref="I169:Y169">
    <cfRule type="expression" dxfId="213" priority="214" stopIfTrue="1">
      <formula>$A169&lt;&gt;0</formula>
    </cfRule>
  </conditionalFormatting>
  <conditionalFormatting sqref="K183:M183">
    <cfRule type="expression" dxfId="212" priority="213" stopIfTrue="1">
      <formula>$A182&lt;&gt;0</formula>
    </cfRule>
  </conditionalFormatting>
  <conditionalFormatting sqref="K184:M184">
    <cfRule type="expression" dxfId="211" priority="212" stopIfTrue="1">
      <formula>$A182&lt;&gt;0</formula>
    </cfRule>
  </conditionalFormatting>
  <conditionalFormatting sqref="N184:V184">
    <cfRule type="expression" dxfId="210" priority="211" stopIfTrue="1">
      <formula>$A184&lt;&gt;0</formula>
    </cfRule>
  </conditionalFormatting>
  <conditionalFormatting sqref="K185:M185">
    <cfRule type="expression" dxfId="209" priority="210" stopIfTrue="1">
      <formula>$A182&lt;&gt;0</formula>
    </cfRule>
  </conditionalFormatting>
  <conditionalFormatting sqref="N185:V185">
    <cfRule type="expression" dxfId="208" priority="209" stopIfTrue="1">
      <formula>$A185&lt;&gt;0</formula>
    </cfRule>
  </conditionalFormatting>
  <conditionalFormatting sqref="K186:M187">
    <cfRule type="expression" dxfId="207" priority="208" stopIfTrue="1">
      <formula>$A182&lt;&gt;0</formula>
    </cfRule>
  </conditionalFormatting>
  <conditionalFormatting sqref="N186:V186">
    <cfRule type="expression" dxfId="206" priority="207" stopIfTrue="1">
      <formula>AND($A186&lt;&gt;0,TRIM($N186)="")</formula>
    </cfRule>
  </conditionalFormatting>
  <conditionalFormatting sqref="W186:X186">
    <cfRule type="expression" dxfId="205" priority="206" stopIfTrue="1">
      <formula>AND($A186&lt;&gt;0,TRIM($W186)="")</formula>
    </cfRule>
  </conditionalFormatting>
  <conditionalFormatting sqref="I189:M189">
    <cfRule type="expression" dxfId="204" priority="205" stopIfTrue="1">
      <formula>$A189&lt;&gt;0</formula>
    </cfRule>
  </conditionalFormatting>
  <conditionalFormatting sqref="I199:M199">
    <cfRule type="expression" dxfId="203" priority="204" stopIfTrue="1">
      <formula>$A199&lt;&gt;0</formula>
    </cfRule>
  </conditionalFormatting>
  <conditionalFormatting sqref="I205:M205">
    <cfRule type="expression" dxfId="202" priority="203" stopIfTrue="1">
      <formula>$A205&lt;&gt;0</formula>
    </cfRule>
  </conditionalFormatting>
  <conditionalFormatting sqref="I206:M206">
    <cfRule type="expression" dxfId="201" priority="202" stopIfTrue="1">
      <formula>$A206&lt;&gt;0</formula>
    </cfRule>
  </conditionalFormatting>
  <conditionalFormatting sqref="O222">
    <cfRule type="expression" dxfId="200" priority="201" stopIfTrue="1">
      <formula>AND($A221&lt;&gt;0,O222="")</formula>
    </cfRule>
  </conditionalFormatting>
  <conditionalFormatting sqref="O223">
    <cfRule type="expression" dxfId="199" priority="200" stopIfTrue="1">
      <formula>AND($A221&lt;&gt;0,O223="")</formula>
    </cfRule>
  </conditionalFormatting>
  <conditionalFormatting sqref="S222">
    <cfRule type="expression" dxfId="198" priority="199" stopIfTrue="1">
      <formula>AND($A222&lt;&gt;0,S222="")</formula>
    </cfRule>
  </conditionalFormatting>
  <conditionalFormatting sqref="S223">
    <cfRule type="expression" dxfId="197" priority="198" stopIfTrue="1">
      <formula>AND($A222&lt;&gt;0,S223="")</formula>
    </cfRule>
  </conditionalFormatting>
  <conditionalFormatting sqref="O224:P224">
    <cfRule type="expression" dxfId="196" priority="197" stopIfTrue="1">
      <formula>AND($A221&lt;&gt;0,O224="")</formula>
    </cfRule>
  </conditionalFormatting>
  <conditionalFormatting sqref="S224:T224">
    <cfRule type="expression" dxfId="195" priority="196" stopIfTrue="1">
      <formula>AND($A222&lt;&gt;0,S224="")</formula>
    </cfRule>
  </conditionalFormatting>
  <conditionalFormatting sqref="U224:Y224">
    <cfRule type="expression" dxfId="194" priority="195" stopIfTrue="1">
      <formula>AND($A223&lt;&gt;0,U224="")</formula>
    </cfRule>
  </conditionalFormatting>
  <conditionalFormatting sqref="O225:P225">
    <cfRule type="expression" dxfId="193" priority="194" stopIfTrue="1">
      <formula>AND($A221&lt;&gt;0,O225="")</formula>
    </cfRule>
  </conditionalFormatting>
  <conditionalFormatting sqref="S225:T225">
    <cfRule type="expression" dxfId="192" priority="193" stopIfTrue="1">
      <formula>AND($A222&lt;&gt;0,S225="")</formula>
    </cfRule>
  </conditionalFormatting>
  <conditionalFormatting sqref="U225:Y225">
    <cfRule type="expression" dxfId="191" priority="192" stopIfTrue="1">
      <formula>AND($A223&lt;&gt;0,U225="")</formula>
    </cfRule>
  </conditionalFormatting>
  <conditionalFormatting sqref="O226:P226">
    <cfRule type="expression" dxfId="190" priority="191" stopIfTrue="1">
      <formula>AND($A221&lt;&gt;0,O226="")</formula>
    </cfRule>
  </conditionalFormatting>
  <conditionalFormatting sqref="S226:T226">
    <cfRule type="expression" dxfId="189" priority="190" stopIfTrue="1">
      <formula>AND($A222&lt;&gt;0,S226="")</formula>
    </cfRule>
  </conditionalFormatting>
  <conditionalFormatting sqref="U226:Y226">
    <cfRule type="expression" dxfId="188" priority="189" stopIfTrue="1">
      <formula>AND($A223&lt;&gt;0,U226="")</formula>
    </cfRule>
  </conditionalFormatting>
  <conditionalFormatting sqref="O227:P227">
    <cfRule type="expression" dxfId="187" priority="188" stopIfTrue="1">
      <formula>AND($A221&lt;&gt;0,O227="")</formula>
    </cfRule>
  </conditionalFormatting>
  <conditionalFormatting sqref="S227:T227">
    <cfRule type="expression" dxfId="186" priority="187" stopIfTrue="1">
      <formula>AND($A222&lt;&gt;0,S227="")</formula>
    </cfRule>
  </conditionalFormatting>
  <conditionalFormatting sqref="U227:Y227">
    <cfRule type="expression" dxfId="185" priority="186" stopIfTrue="1">
      <formula>AND($A223&lt;&gt;0,U227="")</formula>
    </cfRule>
  </conditionalFormatting>
  <conditionalFormatting sqref="O228:P228">
    <cfRule type="expression" dxfId="184" priority="185" stopIfTrue="1">
      <formula>AND($A221&lt;&gt;0,O228="")</formula>
    </cfRule>
  </conditionalFormatting>
  <conditionalFormatting sqref="S228:T228">
    <cfRule type="expression" dxfId="183" priority="184" stopIfTrue="1">
      <formula>AND($A222&lt;&gt;0,S228="")</formula>
    </cfRule>
  </conditionalFormatting>
  <conditionalFormatting sqref="U228:Y228">
    <cfRule type="expression" dxfId="182" priority="183" stopIfTrue="1">
      <formula>AND($A223&lt;&gt;0,U228="")</formula>
    </cfRule>
  </conditionalFormatting>
  <conditionalFormatting sqref="O229:P229">
    <cfRule type="expression" dxfId="181" priority="182" stopIfTrue="1">
      <formula>AND($A221&lt;&gt;0,O229="")</formula>
    </cfRule>
  </conditionalFormatting>
  <conditionalFormatting sqref="S229:T229">
    <cfRule type="expression" dxfId="180" priority="181" stopIfTrue="1">
      <formula>AND($A222&lt;&gt;0,S229="")</formula>
    </cfRule>
  </conditionalFormatting>
  <conditionalFormatting sqref="U229:Y229">
    <cfRule type="expression" dxfId="179" priority="180" stopIfTrue="1">
      <formula>AND($A223&lt;&gt;0,U229="")</formula>
    </cfRule>
  </conditionalFormatting>
  <conditionalFormatting sqref="L239:N239">
    <cfRule type="expression" dxfId="178" priority="179" stopIfTrue="1">
      <formula>AND($A238&lt;&gt;0, TRIM($L239)="")</formula>
    </cfRule>
  </conditionalFormatting>
  <conditionalFormatting sqref="L240:N240">
    <cfRule type="expression" dxfId="177" priority="178" stopIfTrue="1">
      <formula>AND($A238&lt;&gt;0, TRIM($L240)="")</formula>
    </cfRule>
  </conditionalFormatting>
  <conditionalFormatting sqref="L241:N241">
    <cfRule type="expression" dxfId="176" priority="177" stopIfTrue="1">
      <formula>AND($A238&lt;&gt;0, TRIM($L241)="")</formula>
    </cfRule>
  </conditionalFormatting>
  <conditionalFormatting sqref="L242:N242">
    <cfRule type="expression" dxfId="175" priority="176" stopIfTrue="1">
      <formula>AND($A238&lt;&gt;0, TRIM($L242)="")</formula>
    </cfRule>
  </conditionalFormatting>
  <conditionalFormatting sqref="L243:N243">
    <cfRule type="expression" dxfId="174" priority="175" stopIfTrue="1">
      <formula>AND($A238&lt;&gt;0, TRIM($L243)="")</formula>
    </cfRule>
  </conditionalFormatting>
  <conditionalFormatting sqref="L244:N244">
    <cfRule type="expression" dxfId="173" priority="174" stopIfTrue="1">
      <formula>AND($A238&lt;&gt;0, TRIM($L244)="")</formula>
    </cfRule>
  </conditionalFormatting>
  <conditionalFormatting sqref="L245:N245">
    <cfRule type="expression" dxfId="172" priority="173" stopIfTrue="1">
      <formula>AND($A238&lt;&gt;0, TRIM($L245)="")</formula>
    </cfRule>
  </conditionalFormatting>
  <conditionalFormatting sqref="L246:N246">
    <cfRule type="expression" dxfId="171" priority="172" stopIfTrue="1">
      <formula>AND($A238&lt;&gt;0, TRIM($L246)="")</formula>
    </cfRule>
  </conditionalFormatting>
  <conditionalFormatting sqref="L247:N247">
    <cfRule type="expression" dxfId="170" priority="171" stopIfTrue="1">
      <formula>AND($A238&lt;&gt;0, TRIM($L247)="")</formula>
    </cfRule>
  </conditionalFormatting>
  <conditionalFormatting sqref="L248:N248">
    <cfRule type="expression" dxfId="169" priority="170" stopIfTrue="1">
      <formula>AND($A238&lt;&gt;0, TRIM($L248)="")</formula>
    </cfRule>
  </conditionalFormatting>
  <conditionalFormatting sqref="L249:N249">
    <cfRule type="expression" dxfId="168" priority="169" stopIfTrue="1">
      <formula>AND($A238&lt;&gt;0, TRIM($L249)="")</formula>
    </cfRule>
  </conditionalFormatting>
  <conditionalFormatting sqref="L250:N250">
    <cfRule type="expression" dxfId="167" priority="168" stopIfTrue="1">
      <formula>AND($A238&lt;&gt;0, TRIM($L250)="")</formula>
    </cfRule>
  </conditionalFormatting>
  <conditionalFormatting sqref="L251:N251">
    <cfRule type="expression" dxfId="166" priority="167" stopIfTrue="1">
      <formula>AND($A238&lt;&gt;0, TRIM($L251)="")</formula>
    </cfRule>
  </conditionalFormatting>
  <conditionalFormatting sqref="L252:N252">
    <cfRule type="expression" dxfId="165" priority="166" stopIfTrue="1">
      <formula>AND($A238&lt;&gt;0, TRIM($L252)="")</formula>
    </cfRule>
  </conditionalFormatting>
  <conditionalFormatting sqref="L253:N253">
    <cfRule type="expression" dxfId="164" priority="165" stopIfTrue="1">
      <formula>AND($A238&lt;&gt;0, TRIM($L253)="")</formula>
    </cfRule>
  </conditionalFormatting>
  <conditionalFormatting sqref="L254:N254">
    <cfRule type="expression" dxfId="163" priority="164" stopIfTrue="1">
      <formula>AND($A238&lt;&gt;0, TRIM($L254)="")</formula>
    </cfRule>
  </conditionalFormatting>
  <conditionalFormatting sqref="L255:N255">
    <cfRule type="expression" dxfId="162" priority="163" stopIfTrue="1">
      <formula>AND($A238&lt;&gt;0, TRIM($L255)="")</formula>
    </cfRule>
  </conditionalFormatting>
  <conditionalFormatting sqref="L256:N256">
    <cfRule type="expression" dxfId="161" priority="162" stopIfTrue="1">
      <formula>AND($A238&lt;&gt;0, TRIM($L256)="")</formula>
    </cfRule>
  </conditionalFormatting>
  <conditionalFormatting sqref="L257:N257">
    <cfRule type="expression" dxfId="160" priority="161" stopIfTrue="1">
      <formula>AND($A238&lt;&gt;0, TRIM($L257)="")</formula>
    </cfRule>
  </conditionalFormatting>
  <conditionalFormatting sqref="L258:N258">
    <cfRule type="expression" dxfId="159" priority="160" stopIfTrue="1">
      <formula>AND($A238&lt;&gt;0, TRIM($L258)="")</formula>
    </cfRule>
  </conditionalFormatting>
  <conditionalFormatting sqref="L259:N259">
    <cfRule type="expression" dxfId="158" priority="159" stopIfTrue="1">
      <formula>AND($A238&lt;&gt;0, TRIM($L259)="")</formula>
    </cfRule>
  </conditionalFormatting>
  <conditionalFormatting sqref="L260:N260">
    <cfRule type="expression" dxfId="157" priority="158" stopIfTrue="1">
      <formula>AND($A238&lt;&gt;0, TRIM($L260)="")</formula>
    </cfRule>
  </conditionalFormatting>
  <conditionalFormatting sqref="L261:N261">
    <cfRule type="expression" dxfId="156" priority="157" stopIfTrue="1">
      <formula>AND($A238&lt;&gt;0, TRIM($L261)="")</formula>
    </cfRule>
  </conditionalFormatting>
  <conditionalFormatting sqref="U239:Y239">
    <cfRule type="expression" dxfId="155" priority="156" stopIfTrue="1">
      <formula>AND($A238&lt;&gt;0, TRIM($U239)="")</formula>
    </cfRule>
  </conditionalFormatting>
  <conditionalFormatting sqref="U240:Y240">
    <cfRule type="expression" dxfId="154" priority="155" stopIfTrue="1">
      <formula>AND($A238&lt;&gt;0, TRIM($U240)="")</formula>
    </cfRule>
  </conditionalFormatting>
  <conditionalFormatting sqref="U241:Y241">
    <cfRule type="expression" dxfId="153" priority="154" stopIfTrue="1">
      <formula>AND($A238&lt;&gt;0, TRIM($U241)="")</formula>
    </cfRule>
  </conditionalFormatting>
  <conditionalFormatting sqref="U242:Y242">
    <cfRule type="expression" dxfId="152" priority="153" stopIfTrue="1">
      <formula>AND($A238&lt;&gt;0, TRIM($U242)="")</formula>
    </cfRule>
  </conditionalFormatting>
  <conditionalFormatting sqref="U243:Y243">
    <cfRule type="expression" dxfId="151" priority="152" stopIfTrue="1">
      <formula>AND($A238&lt;&gt;0, TRIM($U243)="")</formula>
    </cfRule>
  </conditionalFormatting>
  <conditionalFormatting sqref="U244:Y244">
    <cfRule type="expression" dxfId="150" priority="151" stopIfTrue="1">
      <formula>AND($A238&lt;&gt;0, TRIM($U244)="")</formula>
    </cfRule>
  </conditionalFormatting>
  <conditionalFormatting sqref="U245:Y245">
    <cfRule type="expression" dxfId="149" priority="150" stopIfTrue="1">
      <formula>AND($A238&lt;&gt;0, TRIM($U245)="")</formula>
    </cfRule>
  </conditionalFormatting>
  <conditionalFormatting sqref="U246:Y246">
    <cfRule type="expression" dxfId="148" priority="149" stopIfTrue="1">
      <formula>AND($A238&lt;&gt;0, TRIM($U246)="")</formula>
    </cfRule>
  </conditionalFormatting>
  <conditionalFormatting sqref="U247:Y247">
    <cfRule type="expression" dxfId="147" priority="148" stopIfTrue="1">
      <formula>AND($A238&lt;&gt;0, TRIM($U247)="")</formula>
    </cfRule>
  </conditionalFormatting>
  <conditionalFormatting sqref="U248:Y248">
    <cfRule type="expression" dxfId="146" priority="147" stopIfTrue="1">
      <formula>AND($A238&lt;&gt;0, TRIM($U248)="")</formula>
    </cfRule>
  </conditionalFormatting>
  <conditionalFormatting sqref="U249:Y249">
    <cfRule type="expression" dxfId="145" priority="146" stopIfTrue="1">
      <formula>AND($A238&lt;&gt;0, TRIM($U249)="")</formula>
    </cfRule>
  </conditionalFormatting>
  <conditionalFormatting sqref="U250:Y250">
    <cfRule type="expression" dxfId="144" priority="145" stopIfTrue="1">
      <formula>AND($A238&lt;&gt;0, TRIM($U250)="")</formula>
    </cfRule>
  </conditionalFormatting>
  <conditionalFormatting sqref="L275">
    <cfRule type="expression" dxfId="143" priority="144" stopIfTrue="1">
      <formula>希望&lt;&gt;0</formula>
    </cfRule>
  </conditionalFormatting>
  <conditionalFormatting sqref="O275:Q275">
    <cfRule type="expression" dxfId="142" priority="143" stopIfTrue="1">
      <formula>AND($A275&lt;&gt;0, TRIM($O275)="")</formula>
    </cfRule>
  </conditionalFormatting>
  <conditionalFormatting sqref="L276">
    <cfRule type="expression" dxfId="141" priority="142" stopIfTrue="1">
      <formula>希望&lt;&gt;0</formula>
    </cfRule>
  </conditionalFormatting>
  <conditionalFormatting sqref="O276:Q276">
    <cfRule type="expression" dxfId="140" priority="141" stopIfTrue="1">
      <formula>AND($A276&lt;&gt;0, TRIM($O276)="")</formula>
    </cfRule>
  </conditionalFormatting>
  <conditionalFormatting sqref="L277">
    <cfRule type="expression" dxfId="139" priority="140" stopIfTrue="1">
      <formula>希望&lt;&gt;0</formula>
    </cfRule>
  </conditionalFormatting>
  <conditionalFormatting sqref="O277:Q277">
    <cfRule type="expression" dxfId="138" priority="139" stopIfTrue="1">
      <formula>AND($A277&lt;&gt;0, TRIM($O277)="")</formula>
    </cfRule>
  </conditionalFormatting>
  <conditionalFormatting sqref="N275:N277">
    <cfRule type="expression" dxfId="137" priority="138" stopIfTrue="1">
      <formula>AND(SUM($A275:$A277), $N275&lt;&gt;"○")</formula>
    </cfRule>
  </conditionalFormatting>
  <conditionalFormatting sqref="L278">
    <cfRule type="expression" dxfId="136" priority="137" stopIfTrue="1">
      <formula>希望&lt;&gt;0</formula>
    </cfRule>
  </conditionalFormatting>
  <conditionalFormatting sqref="O278:Q278">
    <cfRule type="expression" dxfId="135" priority="136" stopIfTrue="1">
      <formula>AND($A278&lt;&gt;0, TRIM($O278)="")</formula>
    </cfRule>
  </conditionalFormatting>
  <conditionalFormatting sqref="L279">
    <cfRule type="expression" dxfId="134" priority="135" stopIfTrue="1">
      <formula>希望&lt;&gt;0</formula>
    </cfRule>
  </conditionalFormatting>
  <conditionalFormatting sqref="O279:Q279">
    <cfRule type="expression" dxfId="133" priority="134" stopIfTrue="1">
      <formula>AND($A279&lt;&gt;0, TRIM($O279)="")</formula>
    </cfRule>
  </conditionalFormatting>
  <conditionalFormatting sqref="L280">
    <cfRule type="expression" dxfId="132" priority="133" stopIfTrue="1">
      <formula>希望&lt;&gt;0</formula>
    </cfRule>
  </conditionalFormatting>
  <conditionalFormatting sqref="O280:Q280">
    <cfRule type="expression" dxfId="131" priority="132" stopIfTrue="1">
      <formula>AND($A280&lt;&gt;0, TRIM($O280)="")</formula>
    </cfRule>
  </conditionalFormatting>
  <conditionalFormatting sqref="L281">
    <cfRule type="expression" dxfId="130" priority="131" stopIfTrue="1">
      <formula>希望&lt;&gt;0</formula>
    </cfRule>
  </conditionalFormatting>
  <conditionalFormatting sqref="O281:Q281">
    <cfRule type="expression" dxfId="129" priority="130" stopIfTrue="1">
      <formula>AND($A281&lt;&gt;0, TRIM($O281)="")</formula>
    </cfRule>
  </conditionalFormatting>
  <conditionalFormatting sqref="L282">
    <cfRule type="expression" dxfId="128" priority="129" stopIfTrue="1">
      <formula>希望&lt;&gt;0</formula>
    </cfRule>
  </conditionalFormatting>
  <conditionalFormatting sqref="O282:Q282">
    <cfRule type="expression" dxfId="127" priority="128" stopIfTrue="1">
      <formula>AND($A282&lt;&gt;0, TRIM($O282)="")</formula>
    </cfRule>
  </conditionalFormatting>
  <conditionalFormatting sqref="L283">
    <cfRule type="expression" dxfId="126" priority="127" stopIfTrue="1">
      <formula>希望&lt;&gt;0</formula>
    </cfRule>
  </conditionalFormatting>
  <conditionalFormatting sqref="O283:Q283">
    <cfRule type="expression" dxfId="125" priority="126" stopIfTrue="1">
      <formula>AND($A283&lt;&gt;0, TRIM($O283)="")</formula>
    </cfRule>
  </conditionalFormatting>
  <conditionalFormatting sqref="L284">
    <cfRule type="expression" dxfId="124" priority="125" stopIfTrue="1">
      <formula>希望&lt;&gt;0</formula>
    </cfRule>
  </conditionalFormatting>
  <conditionalFormatting sqref="O284:Q284">
    <cfRule type="expression" dxfId="123" priority="124" stopIfTrue="1">
      <formula>AND($A284&lt;&gt;0, TRIM($O284)="")</formula>
    </cfRule>
  </conditionalFormatting>
  <conditionalFormatting sqref="L285">
    <cfRule type="expression" dxfId="122" priority="123" stopIfTrue="1">
      <formula>希望&lt;&gt;0</formula>
    </cfRule>
  </conditionalFormatting>
  <conditionalFormatting sqref="O285:Q285">
    <cfRule type="expression" dxfId="121" priority="122" stopIfTrue="1">
      <formula>AND($A285&lt;&gt;0, TRIM($O285)="")</formula>
    </cfRule>
  </conditionalFormatting>
  <conditionalFormatting sqref="L286">
    <cfRule type="expression" dxfId="120" priority="121" stopIfTrue="1">
      <formula>希望&lt;&gt;0</formula>
    </cfRule>
  </conditionalFormatting>
  <conditionalFormatting sqref="O286:Q286">
    <cfRule type="expression" dxfId="119" priority="120" stopIfTrue="1">
      <formula>AND($A286&lt;&gt;0, TRIM($O286)="")</formula>
    </cfRule>
  </conditionalFormatting>
  <conditionalFormatting sqref="L287">
    <cfRule type="expression" dxfId="118" priority="119" stopIfTrue="1">
      <formula>希望&lt;&gt;0</formula>
    </cfRule>
  </conditionalFormatting>
  <conditionalFormatting sqref="O287:Q287">
    <cfRule type="expression" dxfId="117" priority="118" stopIfTrue="1">
      <formula>AND($A287&lt;&gt;0, TRIM($O287)="")</formula>
    </cfRule>
  </conditionalFormatting>
  <conditionalFormatting sqref="L288">
    <cfRule type="expression" dxfId="116" priority="117" stopIfTrue="1">
      <formula>希望&lt;&gt;0</formula>
    </cfRule>
  </conditionalFormatting>
  <conditionalFormatting sqref="O288:Q288">
    <cfRule type="expression" dxfId="115" priority="116" stopIfTrue="1">
      <formula>AND($A288&lt;&gt;0, TRIM($O288)="")</formula>
    </cfRule>
  </conditionalFormatting>
  <conditionalFormatting sqref="N278:N288">
    <cfRule type="expression" dxfId="114" priority="115" stopIfTrue="1">
      <formula>AND($A278&lt;&gt;0, $N278&lt;&gt;"○")</formula>
    </cfRule>
  </conditionalFormatting>
  <conditionalFormatting sqref="L289">
    <cfRule type="expression" dxfId="113" priority="114" stopIfTrue="1">
      <formula>希望&lt;&gt;0</formula>
    </cfRule>
  </conditionalFormatting>
  <conditionalFormatting sqref="N289">
    <cfRule type="expression" dxfId="112" priority="113" stopIfTrue="1">
      <formula>AND($A289&lt;&gt;0, $N289&lt;&gt;"○")</formula>
    </cfRule>
  </conditionalFormatting>
  <conditionalFormatting sqref="O289:Q289">
    <cfRule type="expression" dxfId="111" priority="112" stopIfTrue="1">
      <formula>AND($A289&lt;&gt;0, TRIM($O289)="")</formula>
    </cfRule>
  </conditionalFormatting>
  <conditionalFormatting sqref="L290">
    <cfRule type="expression" dxfId="110" priority="111" stopIfTrue="1">
      <formula>希望&lt;&gt;0</formula>
    </cfRule>
  </conditionalFormatting>
  <conditionalFormatting sqref="N290">
    <cfRule type="expression" dxfId="109" priority="110" stopIfTrue="1">
      <formula>AND($A290&lt;&gt;0, $N290&lt;&gt;"○")</formula>
    </cfRule>
  </conditionalFormatting>
  <conditionalFormatting sqref="O290:Q290">
    <cfRule type="expression" dxfId="108" priority="109" stopIfTrue="1">
      <formula>AND($A290&lt;&gt;0, TRIM($O290)="")</formula>
    </cfRule>
  </conditionalFormatting>
  <conditionalFormatting sqref="L291">
    <cfRule type="expression" dxfId="107" priority="108" stopIfTrue="1">
      <formula>希望&lt;&gt;0</formula>
    </cfRule>
  </conditionalFormatting>
  <conditionalFormatting sqref="N291">
    <cfRule type="expression" dxfId="106" priority="107" stopIfTrue="1">
      <formula>AND($A291&lt;&gt;0, $N291&lt;&gt;"○")</formula>
    </cfRule>
  </conditionalFormatting>
  <conditionalFormatting sqref="O291:Q291">
    <cfRule type="expression" dxfId="105" priority="106" stopIfTrue="1">
      <formula>AND($A291&lt;&gt;0, TRIM($O291)="")</formula>
    </cfRule>
  </conditionalFormatting>
  <conditionalFormatting sqref="L292">
    <cfRule type="expression" dxfId="104" priority="105" stopIfTrue="1">
      <formula>希望&lt;&gt;0</formula>
    </cfRule>
  </conditionalFormatting>
  <conditionalFormatting sqref="N292">
    <cfRule type="expression" dxfId="103" priority="104" stopIfTrue="1">
      <formula>AND($A292&lt;&gt;0, $N292&lt;&gt;"○")</formula>
    </cfRule>
  </conditionalFormatting>
  <conditionalFormatting sqref="O292:Q292">
    <cfRule type="expression" dxfId="102" priority="103" stopIfTrue="1">
      <formula>AND($A292&lt;&gt;0, TRIM($O292)="")</formula>
    </cfRule>
  </conditionalFormatting>
  <conditionalFormatting sqref="L293">
    <cfRule type="expression" dxfId="101" priority="102" stopIfTrue="1">
      <formula>希望&lt;&gt;0</formula>
    </cfRule>
  </conditionalFormatting>
  <conditionalFormatting sqref="N293">
    <cfRule type="expression" dxfId="100" priority="101" stopIfTrue="1">
      <formula>AND($A293&lt;&gt;0, $N293&lt;&gt;"○")</formula>
    </cfRule>
  </conditionalFormatting>
  <conditionalFormatting sqref="O293:Q293">
    <cfRule type="expression" dxfId="99" priority="100" stopIfTrue="1">
      <formula>AND($A293&lt;&gt;0, TRIM($O293)="")</formula>
    </cfRule>
  </conditionalFormatting>
  <conditionalFormatting sqref="L294">
    <cfRule type="expression" dxfId="98" priority="99" stopIfTrue="1">
      <formula>希望&lt;&gt;0</formula>
    </cfRule>
  </conditionalFormatting>
  <conditionalFormatting sqref="N294">
    <cfRule type="expression" dxfId="97" priority="98" stopIfTrue="1">
      <formula>AND($A294&lt;&gt;0, $N294&lt;&gt;"○")</formula>
    </cfRule>
  </conditionalFormatting>
  <conditionalFormatting sqref="O294:Q294">
    <cfRule type="expression" dxfId="96" priority="97" stopIfTrue="1">
      <formula>AND($A294&lt;&gt;0, TRIM($O294)="")</formula>
    </cfRule>
  </conditionalFormatting>
  <conditionalFormatting sqref="L295">
    <cfRule type="expression" dxfId="95" priority="96" stopIfTrue="1">
      <formula>希望&lt;&gt;0</formula>
    </cfRule>
  </conditionalFormatting>
  <conditionalFormatting sqref="N295">
    <cfRule type="expression" dxfId="94" priority="95" stopIfTrue="1">
      <formula>AND($A295&lt;&gt;0, $N295&lt;&gt;"○")</formula>
    </cfRule>
  </conditionalFormatting>
  <conditionalFormatting sqref="O295:Q295">
    <cfRule type="expression" dxfId="93" priority="94" stopIfTrue="1">
      <formula>AND($A295&lt;&gt;0, TRIM($O295)="")</formula>
    </cfRule>
  </conditionalFormatting>
  <conditionalFormatting sqref="L296">
    <cfRule type="expression" dxfId="92" priority="93" stopIfTrue="1">
      <formula>希望&lt;&gt;0</formula>
    </cfRule>
  </conditionalFormatting>
  <conditionalFormatting sqref="N296">
    <cfRule type="expression" dxfId="91" priority="92" stopIfTrue="1">
      <formula>AND($A296&lt;&gt;0, $N296&lt;&gt;"○")</formula>
    </cfRule>
  </conditionalFormatting>
  <conditionalFormatting sqref="O296:Q296">
    <cfRule type="expression" dxfId="90" priority="91" stopIfTrue="1">
      <formula>AND($A296&lt;&gt;0, TRIM($O296)="")</formula>
    </cfRule>
  </conditionalFormatting>
  <conditionalFormatting sqref="L297">
    <cfRule type="expression" dxfId="89" priority="90" stopIfTrue="1">
      <formula>希望&lt;&gt;0</formula>
    </cfRule>
  </conditionalFormatting>
  <conditionalFormatting sqref="N297">
    <cfRule type="expression" dxfId="88" priority="89" stopIfTrue="1">
      <formula>AND($A297&lt;&gt;0, $N297&lt;&gt;"○")</formula>
    </cfRule>
  </conditionalFormatting>
  <conditionalFormatting sqref="O297:Q297">
    <cfRule type="expression" dxfId="87" priority="88" stopIfTrue="1">
      <formula>AND($A297&lt;&gt;0, TRIM($O297)="")</formula>
    </cfRule>
  </conditionalFormatting>
  <conditionalFormatting sqref="L298">
    <cfRule type="expression" dxfId="86" priority="87" stopIfTrue="1">
      <formula>希望&lt;&gt;0</formula>
    </cfRule>
  </conditionalFormatting>
  <conditionalFormatting sqref="N298">
    <cfRule type="expression" dxfId="85" priority="86" stopIfTrue="1">
      <formula>AND($A298&lt;&gt;0, $N298&lt;&gt;"○")</formula>
    </cfRule>
  </conditionalFormatting>
  <conditionalFormatting sqref="O298:Q298">
    <cfRule type="expression" dxfId="84" priority="85" stopIfTrue="1">
      <formula>AND($A298&lt;&gt;0, TRIM($O298)="")</formula>
    </cfRule>
  </conditionalFormatting>
  <conditionalFormatting sqref="L299">
    <cfRule type="expression" dxfId="83" priority="84" stopIfTrue="1">
      <formula>希望&lt;&gt;0</formula>
    </cfRule>
  </conditionalFormatting>
  <conditionalFormatting sqref="N299">
    <cfRule type="expression" dxfId="82" priority="83" stopIfTrue="1">
      <formula>AND($A299&lt;&gt;0, $N299&lt;&gt;"○")</formula>
    </cfRule>
  </conditionalFormatting>
  <conditionalFormatting sqref="O299:Q299">
    <cfRule type="expression" dxfId="81" priority="82" stopIfTrue="1">
      <formula>AND($A299&lt;&gt;0, TRIM($O299)="")</formula>
    </cfRule>
  </conditionalFormatting>
  <conditionalFormatting sqref="L300">
    <cfRule type="expression" dxfId="80" priority="81" stopIfTrue="1">
      <formula>希望&lt;&gt;0</formula>
    </cfRule>
  </conditionalFormatting>
  <conditionalFormatting sqref="N300">
    <cfRule type="expression" dxfId="79" priority="80" stopIfTrue="1">
      <formula>AND($A300&lt;&gt;0, $N300&lt;&gt;"○")</formula>
    </cfRule>
  </conditionalFormatting>
  <conditionalFormatting sqref="O300:Q300">
    <cfRule type="expression" dxfId="78" priority="79" stopIfTrue="1">
      <formula>AND($A300&lt;&gt;0, TRIM($O300)="")</formula>
    </cfRule>
  </conditionalFormatting>
  <conditionalFormatting sqref="L301">
    <cfRule type="expression" dxfId="77" priority="78" stopIfTrue="1">
      <formula>希望&lt;&gt;0</formula>
    </cfRule>
  </conditionalFormatting>
  <conditionalFormatting sqref="N301">
    <cfRule type="expression" dxfId="76" priority="77" stopIfTrue="1">
      <formula>AND($A301&lt;&gt;0, $N301&lt;&gt;"○")</formula>
    </cfRule>
  </conditionalFormatting>
  <conditionalFormatting sqref="O301:Q301">
    <cfRule type="expression" dxfId="75" priority="76" stopIfTrue="1">
      <formula>AND($A301&lt;&gt;0, TRIM($O301)="")</formula>
    </cfRule>
  </conditionalFormatting>
  <conditionalFormatting sqref="L302">
    <cfRule type="expression" dxfId="74" priority="75" stopIfTrue="1">
      <formula>希望&lt;&gt;0</formula>
    </cfRule>
  </conditionalFormatting>
  <conditionalFormatting sqref="N302">
    <cfRule type="expression" dxfId="73" priority="74" stopIfTrue="1">
      <formula>AND($A302&lt;&gt;0, $N302&lt;&gt;"○")</formula>
    </cfRule>
  </conditionalFormatting>
  <conditionalFormatting sqref="O302:Q302">
    <cfRule type="expression" dxfId="72" priority="73" stopIfTrue="1">
      <formula>AND($A302&lt;&gt;0, TRIM($O302)="")</formula>
    </cfRule>
  </conditionalFormatting>
  <conditionalFormatting sqref="L303">
    <cfRule type="expression" dxfId="71" priority="72" stopIfTrue="1">
      <formula>希望&lt;&gt;0</formula>
    </cfRule>
  </conditionalFormatting>
  <conditionalFormatting sqref="N303">
    <cfRule type="expression" dxfId="70" priority="71" stopIfTrue="1">
      <formula>AND($A303&lt;&gt;0, $N303&lt;&gt;"○")</formula>
    </cfRule>
  </conditionalFormatting>
  <conditionalFormatting sqref="O303:Q303">
    <cfRule type="expression" dxfId="69" priority="70" stopIfTrue="1">
      <formula>AND($A303&lt;&gt;0, TRIM($O303)="")</formula>
    </cfRule>
  </conditionalFormatting>
  <conditionalFormatting sqref="L304">
    <cfRule type="expression" dxfId="68" priority="69" stopIfTrue="1">
      <formula>希望&lt;&gt;0</formula>
    </cfRule>
  </conditionalFormatting>
  <conditionalFormatting sqref="N304">
    <cfRule type="expression" dxfId="67" priority="68" stopIfTrue="1">
      <formula>AND($A304&lt;&gt;0, $N304&lt;&gt;"○")</formula>
    </cfRule>
  </conditionalFormatting>
  <conditionalFormatting sqref="O304:Q304">
    <cfRule type="expression" dxfId="66" priority="67" stopIfTrue="1">
      <formula>AND($A304&lt;&gt;0, TRIM($O304)="")</formula>
    </cfRule>
  </conditionalFormatting>
  <conditionalFormatting sqref="L305">
    <cfRule type="expression" dxfId="65" priority="66" stopIfTrue="1">
      <formula>希望&lt;&gt;0</formula>
    </cfRule>
  </conditionalFormatting>
  <conditionalFormatting sqref="N305">
    <cfRule type="expression" dxfId="64" priority="65" stopIfTrue="1">
      <formula>AND($A305&lt;&gt;0, $N305&lt;&gt;"○")</formula>
    </cfRule>
  </conditionalFormatting>
  <conditionalFormatting sqref="O305:Q305">
    <cfRule type="expression" dxfId="63" priority="64" stopIfTrue="1">
      <formula>AND($A305&lt;&gt;0, TRIM($O305)="")</formula>
    </cfRule>
  </conditionalFormatting>
  <conditionalFormatting sqref="L306">
    <cfRule type="expression" dxfId="62" priority="63" stopIfTrue="1">
      <formula>希望&lt;&gt;0</formula>
    </cfRule>
  </conditionalFormatting>
  <conditionalFormatting sqref="N306">
    <cfRule type="expression" dxfId="61" priority="62" stopIfTrue="1">
      <formula>AND($A306&lt;&gt;0, $N306&lt;&gt;"○")</formula>
    </cfRule>
  </conditionalFormatting>
  <conditionalFormatting sqref="O306:Q306">
    <cfRule type="expression" dxfId="60" priority="61" stopIfTrue="1">
      <formula>AND($A306&lt;&gt;0, TRIM($O306)="")</formula>
    </cfRule>
  </conditionalFormatting>
  <conditionalFormatting sqref="L307">
    <cfRule type="expression" dxfId="59" priority="60" stopIfTrue="1">
      <formula>希望&lt;&gt;0</formula>
    </cfRule>
  </conditionalFormatting>
  <conditionalFormatting sqref="N307">
    <cfRule type="expression" dxfId="58" priority="59" stopIfTrue="1">
      <formula>AND($A307&lt;&gt;0, $N307&lt;&gt;"○")</formula>
    </cfRule>
  </conditionalFormatting>
  <conditionalFormatting sqref="O307:Q307">
    <cfRule type="expression" dxfId="57" priority="58" stopIfTrue="1">
      <formula>AND($A307&lt;&gt;0, TRIM($O307)="")</formula>
    </cfRule>
  </conditionalFormatting>
  <conditionalFormatting sqref="L308">
    <cfRule type="expression" dxfId="56" priority="57" stopIfTrue="1">
      <formula>希望&lt;&gt;0</formula>
    </cfRule>
  </conditionalFormatting>
  <conditionalFormatting sqref="N308">
    <cfRule type="expression" dxfId="55" priority="56" stopIfTrue="1">
      <formula>AND($A308&lt;&gt;0, $N308&lt;&gt;"○")</formula>
    </cfRule>
  </conditionalFormatting>
  <conditionalFormatting sqref="O308:Q308">
    <cfRule type="expression" dxfId="54" priority="55" stopIfTrue="1">
      <formula>AND($A308&lt;&gt;0, TRIM($O308)="")</formula>
    </cfRule>
  </conditionalFormatting>
  <conditionalFormatting sqref="L309">
    <cfRule type="expression" dxfId="53" priority="54" stopIfTrue="1">
      <formula>希望&lt;&gt;0</formula>
    </cfRule>
  </conditionalFormatting>
  <conditionalFormatting sqref="N309">
    <cfRule type="expression" dxfId="52" priority="53" stopIfTrue="1">
      <formula>AND($A309&lt;&gt;0, $N309&lt;&gt;"○")</formula>
    </cfRule>
  </conditionalFormatting>
  <conditionalFormatting sqref="O309:Q309">
    <cfRule type="expression" dxfId="51" priority="52" stopIfTrue="1">
      <formula>AND($A309&lt;&gt;0, TRIM($O309)="")</formula>
    </cfRule>
  </conditionalFormatting>
  <conditionalFormatting sqref="L310">
    <cfRule type="expression" dxfId="50" priority="51" stopIfTrue="1">
      <formula>希望&lt;&gt;0</formula>
    </cfRule>
  </conditionalFormatting>
  <conditionalFormatting sqref="O310:Q310">
    <cfRule type="expression" dxfId="49" priority="50" stopIfTrue="1">
      <formula>AND($A310&lt;&gt;0, TRIM($O310)="")</formula>
    </cfRule>
  </conditionalFormatting>
  <conditionalFormatting sqref="L311">
    <cfRule type="expression" dxfId="48" priority="49" stopIfTrue="1">
      <formula>希望&lt;&gt;0</formula>
    </cfRule>
  </conditionalFormatting>
  <conditionalFormatting sqref="O311:Q311">
    <cfRule type="expression" dxfId="47" priority="48" stopIfTrue="1">
      <formula>AND($A311&lt;&gt;0, TRIM($O311)="")</formula>
    </cfRule>
  </conditionalFormatting>
  <conditionalFormatting sqref="L312">
    <cfRule type="expression" dxfId="46" priority="47" stopIfTrue="1">
      <formula>希望&lt;&gt;0</formula>
    </cfRule>
  </conditionalFormatting>
  <conditionalFormatting sqref="O312:Q312">
    <cfRule type="expression" dxfId="45" priority="46" stopIfTrue="1">
      <formula>AND($A312&lt;&gt;0, TRIM($O312)="")</formula>
    </cfRule>
  </conditionalFormatting>
  <conditionalFormatting sqref="L313">
    <cfRule type="expression" dxfId="44" priority="45" stopIfTrue="1">
      <formula>希望&lt;&gt;0</formula>
    </cfRule>
  </conditionalFormatting>
  <conditionalFormatting sqref="O313:Q313">
    <cfRule type="expression" dxfId="43" priority="44" stopIfTrue="1">
      <formula>AND($A313&lt;&gt;0, TRIM($O313)="")</formula>
    </cfRule>
  </conditionalFormatting>
  <conditionalFormatting sqref="L314">
    <cfRule type="expression" dxfId="42" priority="43" stopIfTrue="1">
      <formula>希望&lt;&gt;0</formula>
    </cfRule>
  </conditionalFormatting>
  <conditionalFormatting sqref="O314:Q314">
    <cfRule type="expression" dxfId="41" priority="42" stopIfTrue="1">
      <formula>AND($A314&lt;&gt;0, TRIM($O314)="")</formula>
    </cfRule>
  </conditionalFormatting>
  <conditionalFormatting sqref="L315">
    <cfRule type="expression" dxfId="40" priority="41" stopIfTrue="1">
      <formula>希望&lt;&gt;0</formula>
    </cfRule>
  </conditionalFormatting>
  <conditionalFormatting sqref="O315:Q315">
    <cfRule type="expression" dxfId="39" priority="40" stopIfTrue="1">
      <formula>AND($A315&lt;&gt;0, TRIM($O315)="")</formula>
    </cfRule>
  </conditionalFormatting>
  <conditionalFormatting sqref="L316">
    <cfRule type="expression" dxfId="38" priority="39" stopIfTrue="1">
      <formula>希望&lt;&gt;0</formula>
    </cfRule>
  </conditionalFormatting>
  <conditionalFormatting sqref="O316:Q316">
    <cfRule type="expression" dxfId="37" priority="38" stopIfTrue="1">
      <formula>AND($A316&lt;&gt;0, TRIM($O316)="")</formula>
    </cfRule>
  </conditionalFormatting>
  <conditionalFormatting sqref="L317">
    <cfRule type="expression" dxfId="36" priority="37" stopIfTrue="1">
      <formula>希望&lt;&gt;0</formula>
    </cfRule>
  </conditionalFormatting>
  <conditionalFormatting sqref="O317:Q317">
    <cfRule type="expression" dxfId="35" priority="36" stopIfTrue="1">
      <formula>AND($A317&lt;&gt;0, TRIM($O317)="")</formula>
    </cfRule>
  </conditionalFormatting>
  <conditionalFormatting sqref="L318">
    <cfRule type="expression" dxfId="34" priority="35" stopIfTrue="1">
      <formula>希望&lt;&gt;0</formula>
    </cfRule>
  </conditionalFormatting>
  <conditionalFormatting sqref="O318:Q318">
    <cfRule type="expression" dxfId="33" priority="34" stopIfTrue="1">
      <formula>AND($A318&lt;&gt;0, TRIM($O318)="")</formula>
    </cfRule>
  </conditionalFormatting>
  <conditionalFormatting sqref="L319">
    <cfRule type="expression" dxfId="32" priority="33" stopIfTrue="1">
      <formula>希望&lt;&gt;0</formula>
    </cfRule>
  </conditionalFormatting>
  <conditionalFormatting sqref="O319:Q319">
    <cfRule type="expression" dxfId="31" priority="32" stopIfTrue="1">
      <formula>AND($A319&lt;&gt;0, TRIM($O319)="")</formula>
    </cfRule>
  </conditionalFormatting>
  <conditionalFormatting sqref="L320">
    <cfRule type="expression" dxfId="30" priority="31" stopIfTrue="1">
      <formula>希望&lt;&gt;0</formula>
    </cfRule>
  </conditionalFormatting>
  <conditionalFormatting sqref="N320">
    <cfRule type="expression" dxfId="29" priority="30" stopIfTrue="1">
      <formula>AND($A320&lt;&gt;0, $N320&lt;&gt;"○")</formula>
    </cfRule>
  </conditionalFormatting>
  <conditionalFormatting sqref="O320:Q320">
    <cfRule type="expression" dxfId="28" priority="29" stopIfTrue="1">
      <formula>AND($A320&lt;&gt;0, TRIM($O320)="")</formula>
    </cfRule>
  </conditionalFormatting>
  <conditionalFormatting sqref="L321">
    <cfRule type="expression" dxfId="27" priority="28" stopIfTrue="1">
      <formula>希望&lt;&gt;0</formula>
    </cfRule>
  </conditionalFormatting>
  <conditionalFormatting sqref="N321">
    <cfRule type="expression" dxfId="26" priority="27" stopIfTrue="1">
      <formula>AND($A321&lt;&gt;0, $N321&lt;&gt;"○")</formula>
    </cfRule>
  </conditionalFormatting>
  <conditionalFormatting sqref="O321:Q321">
    <cfRule type="expression" dxfId="25" priority="26" stopIfTrue="1">
      <formula>AND($A321&lt;&gt;0, TRIM($O321)="")</formula>
    </cfRule>
  </conditionalFormatting>
  <conditionalFormatting sqref="L322">
    <cfRule type="expression" dxfId="24" priority="25" stopIfTrue="1">
      <formula>希望&lt;&gt;0</formula>
    </cfRule>
  </conditionalFormatting>
  <conditionalFormatting sqref="N322">
    <cfRule type="expression" dxfId="23" priority="24" stopIfTrue="1">
      <formula>AND($A322&lt;&gt;0, $N322&lt;&gt;"○")</formula>
    </cfRule>
  </conditionalFormatting>
  <conditionalFormatting sqref="O322:Q322">
    <cfRule type="expression" dxfId="22" priority="23" stopIfTrue="1">
      <formula>AND($A322&lt;&gt;0, TRIM($O322)="")</formula>
    </cfRule>
  </conditionalFormatting>
  <conditionalFormatting sqref="L323">
    <cfRule type="expression" dxfId="21" priority="22" stopIfTrue="1">
      <formula>希望&lt;&gt;0</formula>
    </cfRule>
  </conditionalFormatting>
  <conditionalFormatting sqref="N323">
    <cfRule type="expression" dxfId="20" priority="21" stopIfTrue="1">
      <formula>AND($A323&lt;&gt;0, $N323&lt;&gt;"○")</formula>
    </cfRule>
  </conditionalFormatting>
  <conditionalFormatting sqref="O323:Q323">
    <cfRule type="expression" dxfId="19" priority="20" stopIfTrue="1">
      <formula>AND($A323&lt;&gt;0, TRIM($O323)="")</formula>
    </cfRule>
  </conditionalFormatting>
  <conditionalFormatting sqref="L324">
    <cfRule type="expression" dxfId="18" priority="19" stopIfTrue="1">
      <formula>希望&lt;&gt;0</formula>
    </cfRule>
  </conditionalFormatting>
  <conditionalFormatting sqref="N324">
    <cfRule type="expression" dxfId="17" priority="18" stopIfTrue="1">
      <formula>AND($A324&lt;&gt;0, $N324&lt;&gt;"○")</formula>
    </cfRule>
  </conditionalFormatting>
  <conditionalFormatting sqref="O324:Q324">
    <cfRule type="expression" dxfId="16" priority="17" stopIfTrue="1">
      <formula>AND($A324&lt;&gt;0, TRIM($O324)="")</formula>
    </cfRule>
  </conditionalFormatting>
  <conditionalFormatting sqref="L325">
    <cfRule type="expression" dxfId="15" priority="16" stopIfTrue="1">
      <formula>希望&lt;&gt;0</formula>
    </cfRule>
  </conditionalFormatting>
  <conditionalFormatting sqref="N325">
    <cfRule type="expression" dxfId="14" priority="15" stopIfTrue="1">
      <formula>AND($A325&lt;&gt;0, $N325&lt;&gt;"○")</formula>
    </cfRule>
  </conditionalFormatting>
  <conditionalFormatting sqref="O325:Q325">
    <cfRule type="expression" dxfId="13" priority="14" stopIfTrue="1">
      <formula>AND($A325&lt;&gt;0, TRIM($O325)="")</formula>
    </cfRule>
  </conditionalFormatting>
  <conditionalFormatting sqref="L326">
    <cfRule type="expression" dxfId="12" priority="13" stopIfTrue="1">
      <formula>希望&lt;&gt;0</formula>
    </cfRule>
  </conditionalFormatting>
  <conditionalFormatting sqref="N326">
    <cfRule type="expression" dxfId="11" priority="12" stopIfTrue="1">
      <formula>AND($A326&lt;&gt;0, $N326&lt;&gt;"○")</formula>
    </cfRule>
  </conditionalFormatting>
  <conditionalFormatting sqref="O326:Q326">
    <cfRule type="expression" dxfId="10" priority="11" stopIfTrue="1">
      <formula>AND($A326&lt;&gt;0, TRIM($O326)="")</formula>
    </cfRule>
  </conditionalFormatting>
  <conditionalFormatting sqref="L327">
    <cfRule type="expression" dxfId="9" priority="10" stopIfTrue="1">
      <formula>希望&lt;&gt;0</formula>
    </cfRule>
  </conditionalFormatting>
  <conditionalFormatting sqref="N327">
    <cfRule type="expression" dxfId="8" priority="9" stopIfTrue="1">
      <formula>AND($A327&lt;&gt;0, $N327&lt;&gt;"○")</formula>
    </cfRule>
  </conditionalFormatting>
  <conditionalFormatting sqref="O327:Q327">
    <cfRule type="expression" dxfId="7" priority="8" stopIfTrue="1">
      <formula>AND($A327&lt;&gt;0, TRIM($O327)="")</formula>
    </cfRule>
  </conditionalFormatting>
  <conditionalFormatting sqref="L328">
    <cfRule type="expression" dxfId="6" priority="7" stopIfTrue="1">
      <formula>希望&lt;&gt;0</formula>
    </cfRule>
  </conditionalFormatting>
  <conditionalFormatting sqref="N328">
    <cfRule type="expression" dxfId="5" priority="6" stopIfTrue="1">
      <formula>AND($A328&lt;&gt;0, $N328&lt;&gt;"○")</formula>
    </cfRule>
  </conditionalFormatting>
  <conditionalFormatting sqref="O328:Q328">
    <cfRule type="expression" dxfId="4" priority="5" stopIfTrue="1">
      <formula>AND($A328&lt;&gt;0, TRIM($O328)="")</formula>
    </cfRule>
  </conditionalFormatting>
  <conditionalFormatting sqref="L329">
    <cfRule type="expression" dxfId="3" priority="4" stopIfTrue="1">
      <formula>希望&lt;&gt;0</formula>
    </cfRule>
  </conditionalFormatting>
  <conditionalFormatting sqref="O329:Q329">
    <cfRule type="expression" dxfId="2" priority="3" stopIfTrue="1">
      <formula>AND($A329&lt;&gt;0, TRIM($O329)="")</formula>
    </cfRule>
  </conditionalFormatting>
  <conditionalFormatting sqref="L330">
    <cfRule type="expression" dxfId="1" priority="2" stopIfTrue="1">
      <formula>希望&lt;&gt;0</formula>
    </cfRule>
  </conditionalFormatting>
  <conditionalFormatting sqref="O330:Q330">
    <cfRule type="expression" dxfId="0" priority="1" stopIfTrue="1">
      <formula>AND($A330&lt;&gt;0, TRIM($O330)="")</formula>
    </cfRule>
  </conditionalFormatting>
  <dataValidations count="286">
    <dataValidation imeMode="hiragana" allowBlank="1" showInputMessage="1" showErrorMessage="1" sqref="N184:V184 N185:V185 N186:V186 N187:V187" xr:uid="{05C5E458-7E97-4C7D-B145-785925D6BEEE}"/>
    <dataValidation imeMode="halfAlpha" allowBlank="1" showInputMessage="1" showErrorMessage="1" sqref="I268:M268 I270:M270" xr:uid="{A002C164-567F-4850-89C1-075364074D4B}"/>
    <dataValidation imeMode="hiragana" allowBlank="1" showInputMessage="1" showErrorMessage="1" sqref="I22:Y22" xr:uid="{AFB362EA-6470-4974-82BE-0E2E8A0E3500}"/>
    <dataValidation type="whole" imeMode="halfAlpha" allowBlank="1" showInputMessage="1" showErrorMessage="1" error="7桁の数字を入力してください" sqref="I20:M20" xr:uid="{1CB773CC-2F38-41EC-BF58-BF31B573C4D4}">
      <formula1>0</formula1>
      <formula2>9999999</formula2>
    </dataValidation>
    <dataValidation imeMode="fullKatakana" allowBlank="1" showInputMessage="1" showErrorMessage="1" sqref="I24:Y24" xr:uid="{844D72B3-5D49-4E9E-9F8E-A7F0D47C2C1F}"/>
    <dataValidation imeMode="hiragana" allowBlank="1" showInputMessage="1" showErrorMessage="1" sqref="I26:Y26" xr:uid="{02118BB9-D473-4D8F-AEC5-60FEB7365ED6}"/>
    <dataValidation imeMode="hiragana" allowBlank="1" showInputMessage="1" showErrorMessage="1" sqref="I28:Y28" xr:uid="{484ABD4B-CCA9-4351-9F99-57E7C42AF746}"/>
    <dataValidation imeMode="fullKatakana" allowBlank="1" showInputMessage="1" showErrorMessage="1" sqref="I30:Y30" xr:uid="{98780908-E7D5-4F29-90E6-11E6004B3E1A}"/>
    <dataValidation imeMode="hiragana" allowBlank="1" showInputMessage="1" showErrorMessage="1" sqref="I32:Y32" xr:uid="{32F3CF51-D7E0-45C4-91D0-FB58A5E685A0}"/>
    <dataValidation imeMode="halfAlpha" allowBlank="1" showInputMessage="1" showErrorMessage="1" sqref="I34:M34" xr:uid="{C75E0950-774B-49CE-9215-289AFED9DC75}"/>
    <dataValidation imeMode="halfAlpha" allowBlank="1" showInputMessage="1" showErrorMessage="1" sqref="P34" xr:uid="{1E0C273C-AFA8-4B11-BD82-3088DD5CF852}"/>
    <dataValidation imeMode="halfAlpha" allowBlank="1" showInputMessage="1" showErrorMessage="1" sqref="I36:M36" xr:uid="{6ECB7CE2-6B1A-4EE2-8F0A-5A42FC14F9DD}"/>
    <dataValidation imeMode="halfAlpha" allowBlank="1" showInputMessage="1" showErrorMessage="1" sqref="I38:Y38" xr:uid="{5D4118D7-BBB2-4B9E-B05E-27D595A7769E}"/>
    <dataValidation type="list" imeMode="halfAlpha" allowBlank="1" showInputMessage="1" showErrorMessage="1" error="リストから選択してください" sqref="I40:M40" xr:uid="{4CB38DD9-77D7-412D-A2D7-648F02C59FB8}">
      <formula1>"一致する,一致しない"</formula1>
    </dataValidation>
    <dataValidation type="list" imeMode="halfAlpha" allowBlank="1" showInputMessage="1" showErrorMessage="1" error="リストから選択してください" sqref="I63:M63" xr:uid="{55BD52F5-E9C1-4E95-AC50-CAD00D759753}">
      <formula1>"しない,する"</formula1>
    </dataValidation>
    <dataValidation type="whole" imeMode="halfAlpha" allowBlank="1" showInputMessage="1" showErrorMessage="1" error="7桁の数字を入力してください" sqref="I69:M69" xr:uid="{CEBF4AA1-120D-4536-AF7E-6BAE9AB6755F}">
      <formula1>0</formula1>
      <formula2>9999999</formula2>
    </dataValidation>
    <dataValidation imeMode="hiragana" allowBlank="1" showInputMessage="1" showErrorMessage="1" sqref="I71:Y71" xr:uid="{A9C7E281-E142-45C5-82F1-AA96D86F2C04}"/>
    <dataValidation imeMode="fullKatakana" allowBlank="1" showInputMessage="1" showErrorMessage="1" sqref="I73:Y73" xr:uid="{CAA8BBED-EB94-4C85-A8D1-525E981AF09C}"/>
    <dataValidation imeMode="hiragana" allowBlank="1" showInputMessage="1" showErrorMessage="1" sqref="I75:Y75" xr:uid="{C3E9357F-7EF7-45F0-BB23-EB6B7F8F5D5B}"/>
    <dataValidation imeMode="hiragana" allowBlank="1" showInputMessage="1" showErrorMessage="1" sqref="I77:Y77" xr:uid="{0195F954-4461-4FCC-A0E1-F79FF91BE285}"/>
    <dataValidation imeMode="fullKatakana" allowBlank="1" showInputMessage="1" showErrorMessage="1" sqref="I79:Y79" xr:uid="{997F1FCC-998B-4611-8D4D-F8244D771B46}"/>
    <dataValidation imeMode="hiragana" allowBlank="1" showInputMessage="1" showErrorMessage="1" sqref="I81:Y81" xr:uid="{473D9E6E-A52A-454E-9497-7EE1B8E1E30E}"/>
    <dataValidation imeMode="halfAlpha" allowBlank="1" showInputMessage="1" showErrorMessage="1" sqref="I83:M83" xr:uid="{C51EBECB-C0C6-4AAE-B8F6-D3AAF71257A9}"/>
    <dataValidation imeMode="halfAlpha" allowBlank="1" showInputMessage="1" showErrorMessage="1" sqref="P83" xr:uid="{3DE64F4B-F792-41AD-9C0C-179B472BA98A}"/>
    <dataValidation imeMode="halfAlpha" allowBlank="1" showInputMessage="1" showErrorMessage="1" sqref="I85:M85" xr:uid="{4D18E1AA-8734-4598-ACB0-E0740A8BF865}"/>
    <dataValidation imeMode="halfAlpha" allowBlank="1" showInputMessage="1" showErrorMessage="1" sqref="I87:Y87" xr:uid="{4927F82B-B701-4246-B59F-68C358F9A21E}"/>
    <dataValidation imeMode="hiragana" allowBlank="1" showInputMessage="1" showErrorMessage="1" sqref="I112:Y112" xr:uid="{EEE8899A-75C0-4D54-BD26-EF3054B8C143}"/>
    <dataValidation imeMode="fullKatakana" allowBlank="1" showInputMessage="1" showErrorMessage="1" sqref="I114:Y114" xr:uid="{3F95BB2A-E80D-465E-9784-E79352561B1D}"/>
    <dataValidation imeMode="hiragana" allowBlank="1" showInputMessage="1" showErrorMessage="1" sqref="I116:Y116" xr:uid="{266BD247-602C-49AC-BDE3-D3F933CA0D76}"/>
    <dataValidation type="whole" imeMode="halfAlpha" allowBlank="1" showInputMessage="1" showErrorMessage="1" error="7桁の数字を入力してください" sqref="I118:M118" xr:uid="{7F274C71-88DD-47B0-A89E-A7EE9A475336}">
      <formula1>0</formula1>
      <formula2>9999999</formula2>
    </dataValidation>
    <dataValidation imeMode="hiragana" allowBlank="1" showInputMessage="1" showErrorMessage="1" sqref="I120:Y120" xr:uid="{8B04C3DC-B064-40C8-9E31-0D2FC9E24616}"/>
    <dataValidation imeMode="halfAlpha" allowBlank="1" showInputMessage="1" showErrorMessage="1" sqref="I122:M122" xr:uid="{D7266E60-4D72-49AD-ADA4-1C8C5EC3EC98}"/>
    <dataValidation imeMode="halfAlpha" allowBlank="1" showInputMessage="1" showErrorMessage="1" sqref="P122" xr:uid="{5C49BF80-904F-4213-BADA-67D5DC04379E}"/>
    <dataValidation imeMode="halfAlpha" allowBlank="1" showInputMessage="1" showErrorMessage="1" sqref="I124:M124" xr:uid="{6483208F-2396-4176-B1DD-63CADCBED311}"/>
    <dataValidation imeMode="halfAlpha" allowBlank="1" showInputMessage="1" showErrorMessage="1" sqref="I126:Y126" xr:uid="{54177736-DE9E-473E-99D1-71910ED6753B}"/>
    <dataValidation type="list" imeMode="halfAlpha" allowBlank="1" showInputMessage="1" showErrorMessage="1" error="リストから選択してください" sqref="I153:M153" xr:uid="{6B95DF95-967A-4267-A14B-ECD405BDAD71}">
      <formula1>"しない,する"</formula1>
    </dataValidation>
    <dataValidation imeMode="fullKatakana" allowBlank="1" showInputMessage="1" showErrorMessage="1" sqref="I155:Y155" xr:uid="{23E4DF79-88C7-417D-AD27-15C0AC791A88}"/>
    <dataValidation imeMode="hiragana" allowBlank="1" showInputMessage="1" showErrorMessage="1" sqref="I157:Y157" xr:uid="{EE223497-1E40-46EB-AC43-D5A06CEE3B3F}"/>
    <dataValidation imeMode="halfAlpha" allowBlank="1" showInputMessage="1" showErrorMessage="1" sqref="I159:M159" xr:uid="{C42E5D94-EA50-44D4-954B-FBC848882223}"/>
    <dataValidation type="whole" imeMode="halfAlpha" allowBlank="1" showInputMessage="1" showErrorMessage="1" error="7桁の数字を入力してください" sqref="I161:M161" xr:uid="{54C87374-E8F2-4F43-9E04-70BD3F07EB59}">
      <formula1>0</formula1>
      <formula2>9999999</formula2>
    </dataValidation>
    <dataValidation imeMode="hiragana" allowBlank="1" showInputMessage="1" showErrorMessage="1" sqref="I163:Y163" xr:uid="{56522D4B-C648-42C3-AAB8-8FA59858A962}"/>
    <dataValidation imeMode="halfAlpha" allowBlank="1" showInputMessage="1" showErrorMessage="1" sqref="I165:M165" xr:uid="{5D5051EE-7F99-4D9D-BB43-767495AA1B08}"/>
    <dataValidation imeMode="halfAlpha" allowBlank="1" showInputMessage="1" showErrorMessage="1" sqref="I167:M167" xr:uid="{4A836923-7E9F-418C-9626-25F7689DD204}"/>
    <dataValidation imeMode="halfAlpha" allowBlank="1" showInputMessage="1" showErrorMessage="1" sqref="I169:Y169" xr:uid="{EF121788-F8F8-4C81-BF2B-24496194F0A4}"/>
    <dataValidation type="date" imeMode="halfAlpha" allowBlank="1" showInputMessage="1" showErrorMessage="1" error="有効な日付を入力してください" sqref="I176:M176" xr:uid="{FA10580F-3B0A-4C00-BD02-1800BAC3BDAE}">
      <formula1>92</formula1>
      <formula2>73415</formula2>
    </dataValidation>
    <dataValidation imeMode="hiragana" allowBlank="1" showInputMessage="1" showErrorMessage="1" sqref="I178:M178" xr:uid="{3BDFF899-6315-468F-A9DD-C91E1C2ED155}"/>
    <dataValidation allowBlank="1" showInputMessage="1" showErrorMessage="1" sqref="B182 I207:M207 I213:M213 B221 B222 B223 K230:N230 O230:P230 Q230:R230 S230:T230 U230:Y230 B238 B274" xr:uid="{D8D58321-7C2B-48CE-8B4F-A780F9071FF2}"/>
    <dataValidation type="list" imeMode="halfAlpha" allowBlank="1" showInputMessage="1" showErrorMessage="1" error="リストから選択してください" sqref="K183:M183" xr:uid="{1F915210-1428-401B-BFF5-31F599A97ECD}">
      <formula1>"○,　"</formula1>
    </dataValidation>
    <dataValidation type="list" imeMode="halfAlpha" allowBlank="1" showInputMessage="1" showErrorMessage="1" error="リストから選択してください" sqref="K184:M184" xr:uid="{65F3EF7F-E464-4350-A6B1-8CD4566D4F2F}">
      <formula1>"○,　"</formula1>
    </dataValidation>
    <dataValidation type="list" imeMode="halfAlpha" allowBlank="1" showInputMessage="1" showErrorMessage="1" error="リストから選択してください" sqref="K185:M185" xr:uid="{8BBFE586-1CDE-453E-B6B6-AE18E121E0F6}">
      <formula1>"○,　"</formula1>
    </dataValidation>
    <dataValidation type="list" imeMode="halfAlpha" allowBlank="1" showInputMessage="1" showErrorMessage="1" error="リストから選択してください" sqref="K186:M187" xr:uid="{23178A8B-E444-4D49-9FA0-070C3F3E3C3F}">
      <formula1>"○,　"</formula1>
    </dataValidation>
    <dataValidation type="whole" imeMode="halfAlpha" allowBlank="1" showInputMessage="1" showErrorMessage="1" error="有効な数字を入力してください" sqref="W186:X186" xr:uid="{9EA0F0D3-9139-4E82-A4FA-C35C42E24A6A}">
      <formula1>0</formula1>
      <formula2>100</formula2>
    </dataValidation>
    <dataValidation type="whole" imeMode="halfAlpha" allowBlank="1" showInputMessage="1" showErrorMessage="1" error="有効な数字を入力してください" sqref="W187:X187" xr:uid="{D1F62123-14EA-4BC9-BA14-1B2A02AA9438}">
      <formula1>0</formula1>
      <formula2>100</formula2>
    </dataValidation>
    <dataValidation type="whole" imeMode="halfAlpha" allowBlank="1" showInputMessage="1" showErrorMessage="1" error="有効な数字を入力してください" sqref="I189:M189" xr:uid="{8E4CAFC6-C72F-474C-B194-01549D96460D}">
      <formula1>0</formula1>
      <formula2>9999999999</formula2>
    </dataValidation>
    <dataValidation type="date" imeMode="halfAlpha" allowBlank="1" showInputMessage="1" showErrorMessage="1" error="有効な日付を入力してください" sqref="I191:M191" xr:uid="{256C0700-12E1-4CC2-A46E-2A1661BA674B}">
      <formula1>92</formula1>
      <formula2>73415</formula2>
    </dataValidation>
    <dataValidation type="date" imeMode="halfAlpha" allowBlank="1" showInputMessage="1" showErrorMessage="1" error="有効な日付を入力してください" sqref="I193:M193" xr:uid="{B2BAC862-ED25-4A25-B38B-7A23EFF169B6}">
      <formula1>92</formula1>
      <formula2>73415</formula2>
    </dataValidation>
    <dataValidation type="date" imeMode="halfAlpha" allowBlank="1" showInputMessage="1" showErrorMessage="1" error="有効な日付を入力してください" sqref="I195:M195" xr:uid="{B2A774CD-612C-4504-9962-13CD140245D0}">
      <formula1>92</formula1>
      <formula2>73415</formula2>
    </dataValidation>
    <dataValidation type="date" imeMode="halfAlpha" allowBlank="1" showInputMessage="1" showErrorMessage="1" error="有効な日付を入力してください" sqref="O195:P195" xr:uid="{0C7DCB3D-07DB-4965-9927-2C8307EF8EC0}">
      <formula1>92</formula1>
      <formula2>73415</formula2>
    </dataValidation>
    <dataValidation type="date" imeMode="halfAlpha" allowBlank="1" showInputMessage="1" showErrorMessage="1" error="有効な日付を入力してください" sqref="I197:M197" xr:uid="{CFBEB855-576C-4A93-ABEC-EDCD5B56F2FF}">
      <formula1>92</formula1>
      <formula2>73415</formula2>
    </dataValidation>
    <dataValidation type="whole" imeMode="halfAlpha" allowBlank="1" showInputMessage="1" showErrorMessage="1" error="有効な数字を入力してください" sqref="I199:M199" xr:uid="{4871A11F-2D71-459B-8A35-8EFAF6EAA725}">
      <formula1>0</formula1>
      <formula2>9999999999</formula2>
    </dataValidation>
    <dataValidation type="list" imeMode="halfAlpha" allowBlank="1" showInputMessage="1" showErrorMessage="1" error="リストから選択してください" sqref="I201:M201" xr:uid="{B8EA169F-326D-489F-A3D8-BF92D1D70DD2}">
      <formula1>"該当する,該当しない,　"</formula1>
    </dataValidation>
    <dataValidation type="whole" imeMode="halfAlpha" allowBlank="1" showInputMessage="1" showErrorMessage="1" error="有効な数字を入力してください。10兆円以上になる場合は、9,999,999,999と入力してください" sqref="I205:M205" xr:uid="{41C5A4F8-5840-4570-BAC9-3ABF8EEABC1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6:M206" xr:uid="{6CA6C7CF-1632-4911-8C09-0624DD5C327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4D32EF1B-B2E9-4981-BA66-CD4C0FC6F08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054BBE48-A829-4167-AA94-3381CB036BB7}">
      <formula1>-9999999999</formula1>
      <formula2>9999999999</formula2>
    </dataValidation>
    <dataValidation type="date" imeMode="halfAlpha" allowBlank="1" showInputMessage="1" showErrorMessage="1" error="有効な日付を入力してください" sqref="K222:M222" xr:uid="{60373F3D-6584-46E7-83BB-B3070DDAF5E1}">
      <formula1>92</formula1>
      <formula2>73415</formula2>
    </dataValidation>
    <dataValidation type="date" imeMode="halfAlpha" allowBlank="1" showInputMessage="1" showErrorMessage="1" error="有効な日付を入力してください" sqref="K223:M223" xr:uid="{66ACFE96-FF86-4551-8C30-152EA6B4F05D}">
      <formula1>92</formula1>
      <formula2>73415</formula2>
    </dataValidation>
    <dataValidation type="date" imeMode="halfAlpha" allowBlank="1" showInputMessage="1" showErrorMessage="1" error="有効な日付を入力してください" sqref="O222" xr:uid="{3DAF2752-22A0-48CC-8C5A-9F90E792E92D}">
      <formula1>92</formula1>
      <formula2>73415</formula2>
    </dataValidation>
    <dataValidation type="date" imeMode="halfAlpha" allowBlank="1" showInputMessage="1" showErrorMessage="1" error="有効な日付を入力してください" sqref="O223" xr:uid="{CCF3261C-860D-492E-BAEC-809DFE73DC04}">
      <formula1>92</formula1>
      <formula2>73415</formula2>
    </dataValidation>
    <dataValidation type="date" imeMode="halfAlpha" allowBlank="1" showInputMessage="1" showErrorMessage="1" error="有効な日付を入力してください" sqref="Q222" xr:uid="{9B8D1D1A-DC6D-46F0-BF4A-16587A5DC1E0}">
      <formula1>92</formula1>
      <formula2>73415</formula2>
    </dataValidation>
    <dataValidation type="date" imeMode="halfAlpha" allowBlank="1" showInputMessage="1" showErrorMessage="1" error="有効な日付を入力してください" sqref="Q223" xr:uid="{C3B40FB2-6066-408E-BC68-76332C6DE099}">
      <formula1>92</formula1>
      <formula2>73415</formula2>
    </dataValidation>
    <dataValidation type="date" imeMode="halfAlpha" allowBlank="1" showInputMessage="1" showErrorMessage="1" error="有効な日付を入力してください" sqref="S222" xr:uid="{07A6BBBE-17A0-4D91-B245-85CE8FAE6752}">
      <formula1>92</formula1>
      <formula2>73415</formula2>
    </dataValidation>
    <dataValidation type="date" imeMode="halfAlpha" allowBlank="1" showInputMessage="1" showErrorMessage="1" error="有効な日付を入力してください" sqref="S223" xr:uid="{AEDD3D84-027D-4D62-858C-0B121C1B1DF8}">
      <formula1>92</formula1>
      <formula2>73415</formula2>
    </dataValidation>
    <dataValidation type="whole" imeMode="halfAlpha" allowBlank="1" showInputMessage="1" showErrorMessage="1" error="有効な数字を入力してください。10兆円以上になる場合は、9,999,999,999と入力してください" sqref="K224:N224" xr:uid="{F2685FAF-3673-4801-975A-54C55549D3B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4:P224" xr:uid="{21083288-0E60-4D61-A6CA-0978759DCC5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4:R224" xr:uid="{E6FE5DAA-6B13-47A6-B8D6-ECD6E6DECB8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4:T224" xr:uid="{8906841A-FF08-4D46-81AF-92477DD2207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4:Y224" xr:uid="{EE4094A2-EAE5-4888-B96F-3A179FE13E4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25:N225" xr:uid="{126F1FBA-E83D-491D-A037-665973FA50C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5:P225" xr:uid="{E7D3C1C0-5491-4001-A8B7-BC48469A9D9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5:R225" xr:uid="{21B4D82B-E76C-4F3C-B739-3EFC7102B70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5:T225" xr:uid="{CD7DAA23-9EBA-4F65-BF2F-DE84B21FE67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5:Y225" xr:uid="{B8DFDBBB-B78E-4DDA-B93A-F107B2D4235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26:N226" xr:uid="{68634D01-780E-4CE9-804B-248AD3E8912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6:P226" xr:uid="{462D66BA-C79E-4E47-B9FB-0C2C0AF4F7F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6:R226" xr:uid="{00E6D24C-0352-43F6-A37C-7AE5EBE3CED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6:T226" xr:uid="{8EEDEAC1-30AA-4551-8F6D-BF94F6764DE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6:Y226" xr:uid="{C09A74B0-4377-456B-A4E9-E2D27C4B184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27:N227" xr:uid="{47ACC294-7935-4172-BACD-53810DCB211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7:P227" xr:uid="{0AFBD4A1-218D-45CA-B8F2-D36BCAA3507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7:R227" xr:uid="{59373971-2030-4A6E-8B85-F4B7E6C243F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7:T227" xr:uid="{54704323-C6DF-41C4-94FA-BF310744F9F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7:Y227" xr:uid="{231C8244-E3F8-4379-B2FE-11121EB4E7F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28:N228" xr:uid="{6EEFB09A-C622-42F6-BBFB-F787DFA8669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8:P228" xr:uid="{65932DF8-39AD-45CC-82AD-6153B369185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8:R228" xr:uid="{5979D581-71F6-42A1-86CC-A9AE53E9E76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8:T228" xr:uid="{3E9ACA9C-7A92-42F4-9832-A53B69D9AB9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8:Y228" xr:uid="{6C5F6E67-8F51-42B9-9517-AEC34E5D147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29:N229" xr:uid="{A58B02C7-DF52-4DCA-A960-C2ED69EAF32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9:P229" xr:uid="{8A6401B5-59C2-4F6B-8904-981227B3F80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9:R229" xr:uid="{CD5A54D8-6266-4D25-818B-A3423BADA6F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9:T229" xr:uid="{8AF38994-5973-4E27-BBB6-B7F2D89B49C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9:Y229" xr:uid="{DF341FA6-A1B0-4569-AE22-924A4AE1FE17}">
      <formula1>-9999999999</formula1>
      <formula2>9999999999</formula2>
    </dataValidation>
    <dataValidation type="whole" imeMode="halfAlpha" allowBlank="1" showInputMessage="1" showErrorMessage="1" error="有効な数字を入力してください" sqref="L239:N239" xr:uid="{7D06225C-B53F-4403-BBB2-444C2AFD3365}">
      <formula1>0</formula1>
      <formula2>9999999999</formula2>
    </dataValidation>
    <dataValidation type="whole" imeMode="halfAlpha" allowBlank="1" showInputMessage="1" showErrorMessage="1" error="有効な数字を入力してください" sqref="L240:N240" xr:uid="{4C449D2D-C856-466C-A063-72CE437050C0}">
      <formula1>0</formula1>
      <formula2>9999999999</formula2>
    </dataValidation>
    <dataValidation type="whole" imeMode="halfAlpha" allowBlank="1" showInputMessage="1" showErrorMessage="1" error="有効な数字を入力してください" sqref="L241:N241" xr:uid="{D73C4590-8122-431D-8A9A-4BE61AB5AFC2}">
      <formula1>0</formula1>
      <formula2>9999999999</formula2>
    </dataValidation>
    <dataValidation type="whole" imeMode="halfAlpha" allowBlank="1" showInputMessage="1" showErrorMessage="1" error="有効な数字を入力してください" sqref="L242:N242" xr:uid="{A9CDAD9C-AE2B-4273-8671-578B64FF57C0}">
      <formula1>0</formula1>
      <formula2>9999999999</formula2>
    </dataValidation>
    <dataValidation type="whole" imeMode="halfAlpha" allowBlank="1" showInputMessage="1" showErrorMessage="1" error="有効な数字を入力してください" sqref="L243:N243" xr:uid="{DAB539BD-3754-45BC-A682-DBE7982ABD21}">
      <formula1>0</formula1>
      <formula2>9999999999</formula2>
    </dataValidation>
    <dataValidation type="whole" imeMode="halfAlpha" allowBlank="1" showInputMessage="1" showErrorMessage="1" error="有効な数字を入力してください" sqref="L244:N244" xr:uid="{8B428126-9652-4BB6-B95C-A63E613EDFCD}">
      <formula1>0</formula1>
      <formula2>9999999999</formula2>
    </dataValidation>
    <dataValidation type="whole" imeMode="halfAlpha" allowBlank="1" showInputMessage="1" showErrorMessage="1" error="有効な数字を入力してください" sqref="L245:N245" xr:uid="{48277262-980E-403B-B148-A10842AC0ED3}">
      <formula1>0</formula1>
      <formula2>9999999999</formula2>
    </dataValidation>
    <dataValidation type="whole" imeMode="halfAlpha" allowBlank="1" showInputMessage="1" showErrorMessage="1" error="有効な数字を入力してください" sqref="L246:N246" xr:uid="{D0F26AA5-FE37-4F74-810C-47BDFF5B1566}">
      <formula1>0</formula1>
      <formula2>9999999999</formula2>
    </dataValidation>
    <dataValidation type="whole" imeMode="halfAlpha" allowBlank="1" showInputMessage="1" showErrorMessage="1" error="有効な数字を入力してください" sqref="L247:N247" xr:uid="{3E419E5D-9F4A-4820-B5AB-C8AD8A708AEF}">
      <formula1>0</formula1>
      <formula2>9999999999</formula2>
    </dataValidation>
    <dataValidation type="whole" imeMode="halfAlpha" allowBlank="1" showInputMessage="1" showErrorMessage="1" error="有効な数字を入力してください" sqref="L248:N248" xr:uid="{1C66FF7D-1676-42E3-8492-38A71DCD2FAB}">
      <formula1>0</formula1>
      <formula2>9999999999</formula2>
    </dataValidation>
    <dataValidation type="whole" imeMode="halfAlpha" allowBlank="1" showInputMessage="1" showErrorMessage="1" error="有効な数字を入力してください" sqref="L249:N249" xr:uid="{CD71C440-E336-4018-B7BD-B6E3ED384282}">
      <formula1>0</formula1>
      <formula2>9999999999</formula2>
    </dataValidation>
    <dataValidation type="whole" imeMode="halfAlpha" allowBlank="1" showInputMessage="1" showErrorMessage="1" error="有効な数字を入力してください" sqref="L250:N250" xr:uid="{038FABEB-7192-482A-B808-F010F86D5670}">
      <formula1>0</formula1>
      <formula2>9999999999</formula2>
    </dataValidation>
    <dataValidation type="whole" imeMode="halfAlpha" allowBlank="1" showInputMessage="1" showErrorMessage="1" error="有効な数字を入力してください" sqref="L251:N251" xr:uid="{EF2607DD-DB58-4BE6-9A8B-BD20D99CCAF8}">
      <formula1>0</formula1>
      <formula2>9999999999</formula2>
    </dataValidation>
    <dataValidation type="whole" imeMode="halfAlpha" allowBlank="1" showInputMessage="1" showErrorMessage="1" error="有効な数字を入力してください" sqref="L252:N252" xr:uid="{9101BF27-C579-4291-A59B-54D9C1FF82C7}">
      <formula1>0</formula1>
      <formula2>9999999999</formula2>
    </dataValidation>
    <dataValidation type="whole" imeMode="halfAlpha" allowBlank="1" showInputMessage="1" showErrorMessage="1" error="有効な数字を入力してください" sqref="L253:N253" xr:uid="{F5CC1117-14B9-4E5D-BCB8-914C58CCCA92}">
      <formula1>0</formula1>
      <formula2>9999999999</formula2>
    </dataValidation>
    <dataValidation type="whole" imeMode="halfAlpha" allowBlank="1" showInputMessage="1" showErrorMessage="1" error="有効な数字を入力してください" sqref="L254:N254" xr:uid="{F59E58EC-70F3-44C8-9D8A-CD2B652AB959}">
      <formula1>0</formula1>
      <formula2>9999999999</formula2>
    </dataValidation>
    <dataValidation type="whole" imeMode="halfAlpha" allowBlank="1" showInputMessage="1" showErrorMessage="1" error="有効な数字を入力してください" sqref="L255:N255" xr:uid="{A3861AED-1BFD-471D-9CFE-520270A8290E}">
      <formula1>0</formula1>
      <formula2>9999999999</formula2>
    </dataValidation>
    <dataValidation type="whole" imeMode="halfAlpha" allowBlank="1" showInputMessage="1" showErrorMessage="1" error="有効な数字を入力してください" sqref="L256:N256" xr:uid="{8A83833C-1562-4385-8475-64628FEB8BB9}">
      <formula1>0</formula1>
      <formula2>9999999999</formula2>
    </dataValidation>
    <dataValidation type="whole" imeMode="halfAlpha" allowBlank="1" showInputMessage="1" showErrorMessage="1" error="有効な数字を入力してください" sqref="L257:N257" xr:uid="{2AA154E2-0DE4-4210-BC3A-E931E8014AA2}">
      <formula1>0</formula1>
      <formula2>9999999999</formula2>
    </dataValidation>
    <dataValidation type="whole" imeMode="halfAlpha" allowBlank="1" showInputMessage="1" showErrorMessage="1" error="有効な数字を入力してください" sqref="L258:N258" xr:uid="{70992E23-4EEC-42BD-AC3F-B37FDBE0DDED}">
      <formula1>0</formula1>
      <formula2>9999999999</formula2>
    </dataValidation>
    <dataValidation type="whole" imeMode="halfAlpha" allowBlank="1" showInputMessage="1" showErrorMessage="1" error="有効な数字を入力してください" sqref="L259:N259" xr:uid="{67A4B021-59C3-48D2-85C0-997E2C1B15EA}">
      <formula1>0</formula1>
      <formula2>9999999999</formula2>
    </dataValidation>
    <dataValidation type="whole" imeMode="halfAlpha" allowBlank="1" showInputMessage="1" showErrorMessage="1" error="有効な数字を入力してください" sqref="L260:N260" xr:uid="{722B75ED-069F-43EB-B6EC-62E9397F77AD}">
      <formula1>0</formula1>
      <formula2>9999999999</formula2>
    </dataValidation>
    <dataValidation type="whole" imeMode="halfAlpha" allowBlank="1" showInputMessage="1" showErrorMessage="1" error="有効な数字を入力してください" sqref="L261:N261" xr:uid="{A48987EC-51A4-4D3C-A099-7D0FFDD1C95E}">
      <formula1>0</formula1>
      <formula2>9999999999</formula2>
    </dataValidation>
    <dataValidation type="whole" imeMode="halfAlpha" allowBlank="1" showInputMessage="1" showErrorMessage="1" error="有効な数字を入力してください" sqref="U239:Y239" xr:uid="{324F21BE-BD26-415A-AA64-B181B7ABF286}">
      <formula1>0</formula1>
      <formula2>9999999999</formula2>
    </dataValidation>
    <dataValidation type="whole" imeMode="halfAlpha" allowBlank="1" showInputMessage="1" showErrorMessage="1" error="有効な数字を入力してください" sqref="U240:Y240" xr:uid="{EF6320AA-0F55-4997-BA88-DE0C407444CB}">
      <formula1>0</formula1>
      <formula2>9999999999</formula2>
    </dataValidation>
    <dataValidation type="whole" imeMode="halfAlpha" allowBlank="1" showInputMessage="1" showErrorMessage="1" error="有効な数字を入力してください" sqref="U241:Y241" xr:uid="{4A3CB174-9DB8-4400-995B-F637C9E9F95A}">
      <formula1>0</formula1>
      <formula2>9999999999</formula2>
    </dataValidation>
    <dataValidation type="whole" imeMode="halfAlpha" allowBlank="1" showInputMessage="1" showErrorMessage="1" error="有効な数字を入力してください" sqref="U242:Y242" xr:uid="{6DBD43C0-1E3C-4BB4-8F42-5BE69EC06C94}">
      <formula1>0</formula1>
      <formula2>9999999999</formula2>
    </dataValidation>
    <dataValidation type="whole" imeMode="halfAlpha" allowBlank="1" showInputMessage="1" showErrorMessage="1" error="有効な数字を入力してください" sqref="U243:Y243" xr:uid="{BB3BBBF7-4921-4290-BB0C-C3B62C6B2827}">
      <formula1>0</formula1>
      <formula2>9999999999</formula2>
    </dataValidation>
    <dataValidation type="whole" imeMode="halfAlpha" allowBlank="1" showInputMessage="1" showErrorMessage="1" error="有効な数字を入力してください" sqref="U244:Y244" xr:uid="{BE6443CE-9EE9-463B-9935-58A351B15D5A}">
      <formula1>0</formula1>
      <formula2>9999999999</formula2>
    </dataValidation>
    <dataValidation type="whole" imeMode="halfAlpha" allowBlank="1" showInputMessage="1" showErrorMessage="1" error="有効な数字を入力してください" sqref="U245:Y245" xr:uid="{90FA348C-0C39-40D5-B67C-9FD78984029E}">
      <formula1>0</formula1>
      <formula2>9999999999</formula2>
    </dataValidation>
    <dataValidation type="whole" imeMode="halfAlpha" allowBlank="1" showInputMessage="1" showErrorMessage="1" error="有効な数字を入力してください" sqref="U246:Y246" xr:uid="{1FA2E21C-7A3F-431D-8071-4BA0FA1A976D}">
      <formula1>0</formula1>
      <formula2>9999999999</formula2>
    </dataValidation>
    <dataValidation type="whole" imeMode="halfAlpha" allowBlank="1" showInputMessage="1" showErrorMessage="1" error="有効な数字を入力してください" sqref="U247:Y247" xr:uid="{F9CED0BB-FE50-4AB7-A806-9D2E75EA1A05}">
      <formula1>0</formula1>
      <formula2>9999999999</formula2>
    </dataValidation>
    <dataValidation type="whole" imeMode="halfAlpha" allowBlank="1" showInputMessage="1" showErrorMessage="1" error="有効な数字を入力してください" sqref="U248:Y248" xr:uid="{3FE9D20C-FB05-48CB-95A7-11B9A559810C}">
      <formula1>0</formula1>
      <formula2>9999999999</formula2>
    </dataValidation>
    <dataValidation type="whole" imeMode="halfAlpha" allowBlank="1" showInputMessage="1" showErrorMessage="1" error="有効な数字を入力してください" sqref="U249:Y249" xr:uid="{431E594E-DE26-422D-9BBD-E40DA6142CF3}">
      <formula1>0</formula1>
      <formula2>9999999999</formula2>
    </dataValidation>
    <dataValidation type="whole" imeMode="halfAlpha" allowBlank="1" showInputMessage="1" showErrorMessage="1" error="有効な数字を入力してください" sqref="U250:Y250" xr:uid="{1E657E63-70AF-4088-9146-91DD3BFBC4D2}">
      <formula1>0</formula1>
      <formula2>9999999999</formula2>
    </dataValidation>
    <dataValidation type="list" imeMode="halfAlpha" allowBlank="1" showInputMessage="1" showErrorMessage="1" error="リストから選択してください" sqref="L275" xr:uid="{54265C32-1C68-428E-98B9-6A1844BCE424}">
      <formula1>"①,②,③,④,⑤,　"</formula1>
    </dataValidation>
    <dataValidation type="whole" imeMode="halfAlpha" allowBlank="1" showInputMessage="1" showErrorMessage="1" error="有効な数字を入力してください。10兆円以上になる場合は、9,999,999,999と入力してください" sqref="O275:Q275" xr:uid="{8501F59A-D75C-44E1-A0E9-6AE12618D1DD}">
      <formula1>-9999999999</formula1>
      <formula2>9999999999</formula2>
    </dataValidation>
    <dataValidation type="list" imeMode="halfAlpha" allowBlank="1" showInputMessage="1" showErrorMessage="1" error="リストから選択してください" sqref="L276" xr:uid="{C97434E8-59BB-4CFD-B900-53EF6E75FB48}">
      <formula1>"①,②,③,④,⑤,　"</formula1>
    </dataValidation>
    <dataValidation type="whole" imeMode="halfAlpha" allowBlank="1" showInputMessage="1" showErrorMessage="1" error="有効な数字を入力してください。10兆円以上になる場合は、9,999,999,999と入力してください" sqref="O276:Q276" xr:uid="{F6A7B1A5-889F-4BFE-8D58-9771119526E5}">
      <formula1>-9999999999</formula1>
      <formula2>9999999999</formula2>
    </dataValidation>
    <dataValidation type="list" imeMode="halfAlpha" allowBlank="1" showInputMessage="1" showErrorMessage="1" error="リストから選択してください" sqref="L277" xr:uid="{57CA517B-AB2F-439B-BE2B-236A028D50C7}">
      <formula1>"①,②,③,④,⑤,　"</formula1>
    </dataValidation>
    <dataValidation type="whole" imeMode="halfAlpha" allowBlank="1" showInputMessage="1" showErrorMessage="1" error="有効な数字を入力してください。10兆円以上になる場合は、9,999,999,999と入力してください" sqref="O277:Q277" xr:uid="{B402732B-8FFE-4BD5-AD21-9E63D9CCD20E}">
      <formula1>-9999999999</formula1>
      <formula2>9999999999</formula2>
    </dataValidation>
    <dataValidation type="list" imeMode="halfAlpha" allowBlank="1" showInputMessage="1" showErrorMessage="1" error="リストから選択してください" sqref="N275:N277" xr:uid="{B82AC1EF-373B-4213-A679-E5275414ADF7}">
      <formula1>"○,　"</formula1>
    </dataValidation>
    <dataValidation type="list" imeMode="halfAlpha" allowBlank="1" showInputMessage="1" showErrorMessage="1" error="リストから選択してください" sqref="L278" xr:uid="{D35DDFCD-E882-423B-901C-2BC8CEBA74C3}">
      <formula1>"①,②,③,④,⑤,　"</formula1>
    </dataValidation>
    <dataValidation type="whole" imeMode="halfAlpha" allowBlank="1" showInputMessage="1" showErrorMessage="1" error="有効な数字を入力してください。10兆円以上になる場合は、9,999,999,999と入力してください" sqref="O278:Q278" xr:uid="{3C3576C3-041D-4098-A03F-5F619CE859CD}">
      <formula1>-9999999999</formula1>
      <formula2>9999999999</formula2>
    </dataValidation>
    <dataValidation type="list" imeMode="halfAlpha" allowBlank="1" showInputMessage="1" showErrorMessage="1" error="リストから選択してください" sqref="L279" xr:uid="{C99F526C-C460-4531-A7D6-4FB8C6AD3A59}">
      <formula1>"①,②,③,④,⑤,　"</formula1>
    </dataValidation>
    <dataValidation type="whole" imeMode="halfAlpha" allowBlank="1" showInputMessage="1" showErrorMessage="1" error="有効な数字を入力してください。10兆円以上になる場合は、9,999,999,999と入力してください" sqref="O279:Q279" xr:uid="{49ABB56F-69E2-4AFD-9781-9FD45F71FACB}">
      <formula1>-9999999999</formula1>
      <formula2>9999999999</formula2>
    </dataValidation>
    <dataValidation type="list" imeMode="halfAlpha" allowBlank="1" showInputMessage="1" showErrorMessage="1" error="リストから選択してください" sqref="L280" xr:uid="{5273CE14-407C-46BB-97B3-0CD47D34FA42}">
      <formula1>"①,②,③,④,⑤,　"</formula1>
    </dataValidation>
    <dataValidation type="whole" imeMode="halfAlpha" allowBlank="1" showInputMessage="1" showErrorMessage="1" error="有効な数字を入力してください。10兆円以上になる場合は、9,999,999,999と入力してください" sqref="O280:Q280" xr:uid="{0F63CDEC-1DC2-43FD-9B4E-1EDE164F6634}">
      <formula1>-9999999999</formula1>
      <formula2>9999999999</formula2>
    </dataValidation>
    <dataValidation type="list" imeMode="halfAlpha" allowBlank="1" showInputMessage="1" showErrorMessage="1" error="リストから選択してください" sqref="L281" xr:uid="{E9C27EA7-E4FC-4A44-813C-15FBB9151F4D}">
      <formula1>"①,②,③,④,⑤,　"</formula1>
    </dataValidation>
    <dataValidation type="whole" imeMode="halfAlpha" allowBlank="1" showInputMessage="1" showErrorMessage="1" error="有効な数字を入力してください。10兆円以上になる場合は、9,999,999,999と入力してください" sqref="O281:Q281" xr:uid="{8D003ECD-E120-4801-98CF-2C6EEE87F377}">
      <formula1>-9999999999</formula1>
      <formula2>9999999999</formula2>
    </dataValidation>
    <dataValidation type="list" imeMode="halfAlpha" allowBlank="1" showInputMessage="1" showErrorMessage="1" error="リストから選択してください" sqref="L282" xr:uid="{B1191B75-D990-4C41-AAB7-81828D80F5B0}">
      <formula1>"①,②,③,④,⑤,　"</formula1>
    </dataValidation>
    <dataValidation type="whole" imeMode="halfAlpha" allowBlank="1" showInputMessage="1" showErrorMessage="1" error="有効な数字を入力してください。10兆円以上になる場合は、9,999,999,999と入力してください" sqref="O282:Q282" xr:uid="{C916935A-FC2C-4759-8E09-773847762884}">
      <formula1>-9999999999</formula1>
      <formula2>9999999999</formula2>
    </dataValidation>
    <dataValidation type="list" imeMode="halfAlpha" allowBlank="1" showInputMessage="1" showErrorMessage="1" error="リストから選択してください" sqref="L283" xr:uid="{E3607806-0880-4829-B811-840667FF9C46}">
      <formula1>"①,②,③,④,⑤,　"</formula1>
    </dataValidation>
    <dataValidation type="whole" imeMode="halfAlpha" allowBlank="1" showInputMessage="1" showErrorMessage="1" error="有効な数字を入力してください。10兆円以上になる場合は、9,999,999,999と入力してください" sqref="O283:Q283" xr:uid="{2D3D0B5B-AA83-43D9-80C2-5BCE65B72D34}">
      <formula1>-9999999999</formula1>
      <formula2>9999999999</formula2>
    </dataValidation>
    <dataValidation type="list" imeMode="halfAlpha" allowBlank="1" showInputMessage="1" showErrorMessage="1" error="リストから選択してください" sqref="L284" xr:uid="{E370A764-C1D0-422F-BCBF-E2B7BC86F7C4}">
      <formula1>"①,②,③,④,⑤,　"</formula1>
    </dataValidation>
    <dataValidation type="whole" imeMode="halfAlpha" allowBlank="1" showInputMessage="1" showErrorMessage="1" error="有効な数字を入力してください。10兆円以上になる場合は、9,999,999,999と入力してください" sqref="O284:Q284" xr:uid="{FB3A89B9-8AF5-40DC-B32E-593C81F635AB}">
      <formula1>-9999999999</formula1>
      <formula2>9999999999</formula2>
    </dataValidation>
    <dataValidation type="list" imeMode="halfAlpha" allowBlank="1" showInputMessage="1" showErrorMessage="1" error="リストから選択してください" sqref="L285" xr:uid="{2D458674-9514-4609-A453-E84895C725CE}">
      <formula1>"①,②,③,④,⑤,　"</formula1>
    </dataValidation>
    <dataValidation type="whole" imeMode="halfAlpha" allowBlank="1" showInputMessage="1" showErrorMessage="1" error="有効な数字を入力してください。10兆円以上になる場合は、9,999,999,999と入力してください" sqref="O285:Q285" xr:uid="{9999B138-CB57-46E7-ACD3-7FAE2D8F3F79}">
      <formula1>-9999999999</formula1>
      <formula2>9999999999</formula2>
    </dataValidation>
    <dataValidation type="list" imeMode="halfAlpha" allowBlank="1" showInputMessage="1" showErrorMessage="1" error="リストから選択してください" sqref="L286" xr:uid="{54A5295B-80DF-4814-AA0E-769547833FD0}">
      <formula1>"①,②,③,④,⑤,　"</formula1>
    </dataValidation>
    <dataValidation type="whole" imeMode="halfAlpha" allowBlank="1" showInputMessage="1" showErrorMessage="1" error="有効な数字を入力してください。10兆円以上になる場合は、9,999,999,999と入力してください" sqref="O286:Q286" xr:uid="{C8931C36-2F2C-4538-BA12-B64260E960FF}">
      <formula1>-9999999999</formula1>
      <formula2>9999999999</formula2>
    </dataValidation>
    <dataValidation type="list" imeMode="halfAlpha" allowBlank="1" showInputMessage="1" showErrorMessage="1" error="リストから選択してください" sqref="L287" xr:uid="{9764BBD8-613A-4A4E-995D-99FE69CF9E41}">
      <formula1>"①,②,③,④,⑤,　"</formula1>
    </dataValidation>
    <dataValidation type="whole" imeMode="halfAlpha" allowBlank="1" showInputMessage="1" showErrorMessage="1" error="有効な数字を入力してください。10兆円以上になる場合は、9,999,999,999と入力してください" sqref="O287:Q287" xr:uid="{A9ED0B4D-17E0-4F7D-8C06-90D74603E8C1}">
      <formula1>-9999999999</formula1>
      <formula2>9999999999</formula2>
    </dataValidation>
    <dataValidation type="list" imeMode="halfAlpha" allowBlank="1" showInputMessage="1" showErrorMessage="1" error="リストから選択してください" sqref="L288" xr:uid="{A5DB977B-541F-4DBF-8DD1-7EA7DCEDEE24}">
      <formula1>"①,②,③,④,⑤,　"</formula1>
    </dataValidation>
    <dataValidation type="whole" imeMode="halfAlpha" allowBlank="1" showInputMessage="1" showErrorMessage="1" error="有効な数字を入力してください。10兆円以上になる場合は、9,999,999,999と入力してください" sqref="O288:Q288" xr:uid="{C8375DD5-75A7-41D1-8310-6234BBD23ECE}">
      <formula1>-9999999999</formula1>
      <formula2>9999999999</formula2>
    </dataValidation>
    <dataValidation type="list" imeMode="halfAlpha" allowBlank="1" showInputMessage="1" showErrorMessage="1" error="リストから選択してください" sqref="N278:N288" xr:uid="{4CE7035B-87A5-45F5-A935-8599618B5E4E}">
      <formula1>"○,　"</formula1>
    </dataValidation>
    <dataValidation type="list" imeMode="halfAlpha" allowBlank="1" showInputMessage="1" showErrorMessage="1" error="リストから選択してください" sqref="L289" xr:uid="{88206B46-9C48-49C5-830B-06E5217FAE7B}">
      <formula1>"①,②,③,④,⑤,　"</formula1>
    </dataValidation>
    <dataValidation type="list" imeMode="halfAlpha" allowBlank="1" showInputMessage="1" showErrorMessage="1" error="リストから選択してください" sqref="N289" xr:uid="{31B41DFA-792A-4998-82B4-238580ABD9BD}">
      <formula1>"○,　"</formula1>
    </dataValidation>
    <dataValidation type="whole" imeMode="halfAlpha" allowBlank="1" showInputMessage="1" showErrorMessage="1" error="有効な数字を入力してください。10兆円以上になる場合は、9,999,999,999と入力してください" sqref="O289:Q289" xr:uid="{5C80E24B-A90B-4AC6-AD97-24ED8F8D5444}">
      <formula1>-9999999999</formula1>
      <formula2>9999999999</formula2>
    </dataValidation>
    <dataValidation type="list" imeMode="halfAlpha" allowBlank="1" showInputMessage="1" showErrorMessage="1" error="リストから選択してください" sqref="L290" xr:uid="{3C01915D-94EE-4738-A547-E0A344292575}">
      <formula1>"①,②,③,④,⑤,　"</formula1>
    </dataValidation>
    <dataValidation type="list" imeMode="halfAlpha" allowBlank="1" showInputMessage="1" showErrorMessage="1" error="リストから選択してください" sqref="N290" xr:uid="{081B9A05-BD66-404E-AA49-B26BE28339C9}">
      <formula1>"○,　"</formula1>
    </dataValidation>
    <dataValidation type="whole" imeMode="halfAlpha" allowBlank="1" showInputMessage="1" showErrorMessage="1" error="有効な数字を入力してください。10兆円以上になる場合は、9,999,999,999と入力してください" sqref="O290:Q290" xr:uid="{E29CBCBA-6070-4240-95A5-5AF8B7B90831}">
      <formula1>-9999999999</formula1>
      <formula2>9999999999</formula2>
    </dataValidation>
    <dataValidation type="list" imeMode="halfAlpha" allowBlank="1" showInputMessage="1" showErrorMessage="1" error="リストから選択してください" sqref="L291" xr:uid="{BA101E8F-5120-467C-8E42-DBCCBE759079}">
      <formula1>"①,②,③,④,⑤,　"</formula1>
    </dataValidation>
    <dataValidation type="list" imeMode="halfAlpha" allowBlank="1" showInputMessage="1" showErrorMessage="1" error="リストから選択してください" sqref="N291" xr:uid="{B5059FC0-86A6-427A-952A-D0F8AFA6686E}">
      <formula1>"○,　"</formula1>
    </dataValidation>
    <dataValidation type="whole" imeMode="halfAlpha" allowBlank="1" showInputMessage="1" showErrorMessage="1" error="有効な数字を入力してください。10兆円以上になる場合は、9,999,999,999と入力してください" sqref="O291:Q291" xr:uid="{08308D25-902A-411A-B500-C50BE51ED02D}">
      <formula1>-9999999999</formula1>
      <formula2>9999999999</formula2>
    </dataValidation>
    <dataValidation type="list" imeMode="halfAlpha" allowBlank="1" showInputMessage="1" showErrorMessage="1" error="リストから選択してください" sqref="L292" xr:uid="{7CB50D6C-A638-4011-8B98-C598663BB705}">
      <formula1>"①,②,③,④,⑤,　"</formula1>
    </dataValidation>
    <dataValidation type="list" imeMode="halfAlpha" allowBlank="1" showInputMessage="1" showErrorMessage="1" error="リストから選択してください" sqref="N292" xr:uid="{3B01FC59-308B-4E5E-84B0-6A020D977A85}">
      <formula1>"○,　"</formula1>
    </dataValidation>
    <dataValidation type="whole" imeMode="halfAlpha" allowBlank="1" showInputMessage="1" showErrorMessage="1" error="有効な数字を入力してください。10兆円以上になる場合は、9,999,999,999と入力してください" sqref="O292:Q292" xr:uid="{BBE01775-6C0E-488A-B22E-1131B5E27DCB}">
      <formula1>-9999999999</formula1>
      <formula2>9999999999</formula2>
    </dataValidation>
    <dataValidation type="list" imeMode="halfAlpha" allowBlank="1" showInputMessage="1" showErrorMessage="1" error="リストから選択してください" sqref="L293" xr:uid="{8D003E0E-3521-4DC0-B976-E80FEE1771DC}">
      <formula1>"①,②,③,④,⑤,　"</formula1>
    </dataValidation>
    <dataValidation type="list" imeMode="halfAlpha" allowBlank="1" showInputMessage="1" showErrorMessage="1" error="リストから選択してください" sqref="N293" xr:uid="{BC16C01E-D106-4D65-9910-B910A7C228DD}">
      <formula1>"○,　"</formula1>
    </dataValidation>
    <dataValidation type="whole" imeMode="halfAlpha" allowBlank="1" showInputMessage="1" showErrorMessage="1" error="有効な数字を入力してください。10兆円以上になる場合は、9,999,999,999と入力してください" sqref="O293:Q293" xr:uid="{C51D927F-2EDF-4395-B7C4-8ABEA27CCB21}">
      <formula1>-9999999999</formula1>
      <formula2>9999999999</formula2>
    </dataValidation>
    <dataValidation type="list" imeMode="halfAlpha" allowBlank="1" showInputMessage="1" showErrorMessage="1" error="リストから選択してください" sqref="L294" xr:uid="{21AFE0CF-BC53-4C83-9B1C-FE205AEB0D50}">
      <formula1>"①,②,③,④,⑤,　"</formula1>
    </dataValidation>
    <dataValidation type="list" imeMode="halfAlpha" allowBlank="1" showInputMessage="1" showErrorMessage="1" error="リストから選択してください" sqref="N294" xr:uid="{05F4A82A-7AC8-46F2-B88C-D0FC1DB7D95A}">
      <formula1>"○,　"</formula1>
    </dataValidation>
    <dataValidation type="whole" imeMode="halfAlpha" allowBlank="1" showInputMessage="1" showErrorMessage="1" error="有効な数字を入力してください。10兆円以上になる場合は、9,999,999,999と入力してください" sqref="O294:Q294" xr:uid="{F148122A-37DF-49F0-A2DD-0B8485D12D09}">
      <formula1>-9999999999</formula1>
      <formula2>9999999999</formula2>
    </dataValidation>
    <dataValidation type="list" imeMode="halfAlpha" allowBlank="1" showInputMessage="1" showErrorMessage="1" error="リストから選択してください" sqref="L295" xr:uid="{1C22B67C-EC3B-4AAF-9155-1F0BB7E2A5BE}">
      <formula1>"①,②,③,④,⑤,　"</formula1>
    </dataValidation>
    <dataValidation type="list" imeMode="halfAlpha" allowBlank="1" showInputMessage="1" showErrorMessage="1" error="リストから選択してください" sqref="N295" xr:uid="{1CE7397B-876E-4636-BFE7-23F8F00A6609}">
      <formula1>"○,　"</formula1>
    </dataValidation>
    <dataValidation type="whole" imeMode="halfAlpha" allowBlank="1" showInputMessage="1" showErrorMessage="1" error="有効な数字を入力してください。10兆円以上になる場合は、9,999,999,999と入力してください" sqref="O295:Q295" xr:uid="{3E5B40F5-F6AF-4035-B470-DA8808ACDB17}">
      <formula1>-9999999999</formula1>
      <formula2>9999999999</formula2>
    </dataValidation>
    <dataValidation type="list" imeMode="halfAlpha" allowBlank="1" showInputMessage="1" showErrorMessage="1" error="リストから選択してください" sqref="L296" xr:uid="{00116AE8-5F1C-4F87-9378-2F9CA99C083E}">
      <formula1>"①,②,③,④,⑤,　"</formula1>
    </dataValidation>
    <dataValidation type="list" imeMode="halfAlpha" allowBlank="1" showInputMessage="1" showErrorMessage="1" error="リストから選択してください" sqref="N296" xr:uid="{3EFB7F73-4D55-4E40-A2BC-4596B295AA72}">
      <formula1>"○,　"</formula1>
    </dataValidation>
    <dataValidation type="whole" imeMode="halfAlpha" allowBlank="1" showInputMessage="1" showErrorMessage="1" error="有効な数字を入力してください。10兆円以上になる場合は、9,999,999,999と入力してください" sqref="O296:Q296" xr:uid="{F6182892-9F5C-4FDA-9661-4630A3751D93}">
      <formula1>-9999999999</formula1>
      <formula2>9999999999</formula2>
    </dataValidation>
    <dataValidation type="list" imeMode="halfAlpha" allowBlank="1" showInputMessage="1" showErrorMessage="1" error="リストから選択してください" sqref="L297" xr:uid="{E7067116-AC27-427D-8F4F-B5B47F7C6C1C}">
      <formula1>"①,②,③,④,⑤,　"</formula1>
    </dataValidation>
    <dataValidation type="list" imeMode="halfAlpha" allowBlank="1" showInputMessage="1" showErrorMessage="1" error="リストから選択してください" sqref="N297" xr:uid="{3234B078-D3F1-40DF-8202-F414F857BC12}">
      <formula1>"○,　"</formula1>
    </dataValidation>
    <dataValidation type="whole" imeMode="halfAlpha" allowBlank="1" showInputMessage="1" showErrorMessage="1" error="有効な数字を入力してください。10兆円以上になる場合は、9,999,999,999と入力してください" sqref="O297:Q297" xr:uid="{C2EC3BDD-97FC-4F9D-B7FD-7B02DC6EB0B7}">
      <formula1>-9999999999</formula1>
      <formula2>9999999999</formula2>
    </dataValidation>
    <dataValidation type="list" imeMode="halfAlpha" allowBlank="1" showInputMessage="1" showErrorMessage="1" error="リストから選択してください" sqref="L298" xr:uid="{050068C6-83BA-414F-990B-AECF358891A9}">
      <formula1>"①,②,③,④,⑤,　"</formula1>
    </dataValidation>
    <dataValidation type="list" imeMode="halfAlpha" allowBlank="1" showInputMessage="1" showErrorMessage="1" error="リストから選択してください" sqref="N298" xr:uid="{85815190-BAC5-47B0-9C5E-29946937AA73}">
      <formula1>"○,　"</formula1>
    </dataValidation>
    <dataValidation type="whole" imeMode="halfAlpha" allowBlank="1" showInputMessage="1" showErrorMessage="1" error="有効な数字を入力してください。10兆円以上になる場合は、9,999,999,999と入力してください" sqref="O298:Q298" xr:uid="{205F539D-4175-48F2-BFF4-93A085ECB1FE}">
      <formula1>-9999999999</formula1>
      <formula2>9999999999</formula2>
    </dataValidation>
    <dataValidation type="list" imeMode="halfAlpha" allowBlank="1" showInputMessage="1" showErrorMessage="1" error="リストから選択してください" sqref="L299" xr:uid="{DFDA2E80-A313-4D23-925D-C051515D18AE}">
      <formula1>"①,②,③,④,⑤,　"</formula1>
    </dataValidation>
    <dataValidation type="list" imeMode="halfAlpha" allowBlank="1" showInputMessage="1" showErrorMessage="1" error="リストから選択してください" sqref="N299" xr:uid="{CD3E8D37-03FA-4F5F-BE18-311C200135F9}">
      <formula1>"○,　"</formula1>
    </dataValidation>
    <dataValidation type="whole" imeMode="halfAlpha" allowBlank="1" showInputMessage="1" showErrorMessage="1" error="有効な数字を入力してください。10兆円以上になる場合は、9,999,999,999と入力してください" sqref="O299:Q299" xr:uid="{C92668F9-581B-4F77-B051-6CB204D77CE5}">
      <formula1>-9999999999</formula1>
      <formula2>9999999999</formula2>
    </dataValidation>
    <dataValidation type="list" imeMode="halfAlpha" allowBlank="1" showInputMessage="1" showErrorMessage="1" error="リストから選択してください" sqref="L300" xr:uid="{8559026F-D6D5-4374-92B7-485C19D0CE4F}">
      <formula1>"①,②,③,④,⑤,　"</formula1>
    </dataValidation>
    <dataValidation type="list" imeMode="halfAlpha" allowBlank="1" showInputMessage="1" showErrorMessage="1" error="リストから選択してください" sqref="N300" xr:uid="{583C4E21-1745-47DE-BD88-3887EBE3682E}">
      <formula1>"○,　"</formula1>
    </dataValidation>
    <dataValidation type="whole" imeMode="halfAlpha" allowBlank="1" showInputMessage="1" showErrorMessage="1" error="有効な数字を入力してください。10兆円以上になる場合は、9,999,999,999と入力してください" sqref="O300:Q300" xr:uid="{00DC766C-A889-40AF-9953-AA6CF17B9B3C}">
      <formula1>-9999999999</formula1>
      <formula2>9999999999</formula2>
    </dataValidation>
    <dataValidation type="list" imeMode="halfAlpha" allowBlank="1" showInputMessage="1" showErrorMessage="1" error="リストから選択してください" sqref="L301" xr:uid="{37469B2A-BD6E-4FF6-98AA-0F1168D5A736}">
      <formula1>"①,②,③,④,⑤,　"</formula1>
    </dataValidation>
    <dataValidation type="list" imeMode="halfAlpha" allowBlank="1" showInputMessage="1" showErrorMessage="1" error="リストから選択してください" sqref="N301" xr:uid="{248E8CB1-6838-4FE4-8730-C7F01C8E9EC5}">
      <formula1>"○,　"</formula1>
    </dataValidation>
    <dataValidation type="whole" imeMode="halfAlpha" allowBlank="1" showInputMessage="1" showErrorMessage="1" error="有効な数字を入力してください。10兆円以上になる場合は、9,999,999,999と入力してください" sqref="O301:Q301" xr:uid="{5AE43942-A1E5-40BE-B602-64E28FB3A4D2}">
      <formula1>-9999999999</formula1>
      <formula2>9999999999</formula2>
    </dataValidation>
    <dataValidation type="list" imeMode="halfAlpha" allowBlank="1" showInputMessage="1" showErrorMessage="1" error="リストから選択してください" sqref="L302" xr:uid="{552E4C77-D0F5-4004-BEE9-E381CFB6A733}">
      <formula1>"①,②,③,④,⑤,　"</formula1>
    </dataValidation>
    <dataValidation type="list" imeMode="halfAlpha" allowBlank="1" showInputMessage="1" showErrorMessage="1" error="リストから選択してください" sqref="N302" xr:uid="{4BC67029-3F94-4BD0-90EC-F3EA0451A9DE}">
      <formula1>"○,　"</formula1>
    </dataValidation>
    <dataValidation type="whole" imeMode="halfAlpha" allowBlank="1" showInputMessage="1" showErrorMessage="1" error="有効な数字を入力してください。10兆円以上になる場合は、9,999,999,999と入力してください" sqref="O302:Q302" xr:uid="{64C93CE9-E025-416D-9EA4-7E9F7A9E45F6}">
      <formula1>-9999999999</formula1>
      <formula2>9999999999</formula2>
    </dataValidation>
    <dataValidation type="list" imeMode="halfAlpha" allowBlank="1" showInputMessage="1" showErrorMessage="1" error="リストから選択してください" sqref="L303" xr:uid="{3C98C5BC-9C9E-49F2-B5A8-7F24E5AD3F60}">
      <formula1>"①,②,③,④,⑤,　"</formula1>
    </dataValidation>
    <dataValidation type="list" imeMode="halfAlpha" allowBlank="1" showInputMessage="1" showErrorMessage="1" error="リストから選択してください" sqref="N303" xr:uid="{B7A73A05-F64E-40B5-8543-FA820C8BC3FA}">
      <formula1>"○,　"</formula1>
    </dataValidation>
    <dataValidation type="whole" imeMode="halfAlpha" allowBlank="1" showInputMessage="1" showErrorMessage="1" error="有効な数字を入力してください。10兆円以上になる場合は、9,999,999,999と入力してください" sqref="O303:Q303" xr:uid="{406BBA91-21D5-442D-9054-38B75D3AF47C}">
      <formula1>-9999999999</formula1>
      <formula2>9999999999</formula2>
    </dataValidation>
    <dataValidation type="list" imeMode="halfAlpha" allowBlank="1" showInputMessage="1" showErrorMessage="1" error="リストから選択してください" sqref="L304" xr:uid="{FBB37100-7252-4186-97B4-CEF02A2A2DD8}">
      <formula1>"①,②,③,④,⑤,　"</formula1>
    </dataValidation>
    <dataValidation type="list" imeMode="halfAlpha" allowBlank="1" showInputMessage="1" showErrorMessage="1" error="リストから選択してください" sqref="N304" xr:uid="{28354FAA-006B-4166-80EB-BA3BAFCF43F9}">
      <formula1>"○,　"</formula1>
    </dataValidation>
    <dataValidation type="whole" imeMode="halfAlpha" allowBlank="1" showInputMessage="1" showErrorMessage="1" error="有効な数字を入力してください。10兆円以上になる場合は、9,999,999,999と入力してください" sqref="O304:Q304" xr:uid="{839AEE24-3E3E-438E-886C-97B00639A27A}">
      <formula1>-9999999999</formula1>
      <formula2>9999999999</formula2>
    </dataValidation>
    <dataValidation type="list" imeMode="halfAlpha" allowBlank="1" showInputMessage="1" showErrorMessage="1" error="リストから選択してください" sqref="L305" xr:uid="{7D72A8C6-7B76-494B-AB64-B2AAEFD32C66}">
      <formula1>"①,②,③,④,⑤,　"</formula1>
    </dataValidation>
    <dataValidation type="list" imeMode="halfAlpha" allowBlank="1" showInputMessage="1" showErrorMessage="1" error="リストから選択してください" sqref="N305" xr:uid="{D833A470-5F59-4FF9-AFAD-A13BA156FEE7}">
      <formula1>"○,　"</formula1>
    </dataValidation>
    <dataValidation type="whole" imeMode="halfAlpha" allowBlank="1" showInputMessage="1" showErrorMessage="1" error="有効な数字を入力してください。10兆円以上になる場合は、9,999,999,999と入力してください" sqref="O305:Q305" xr:uid="{49A826E7-6E73-4DD2-A66C-32C935EC69CB}">
      <formula1>-9999999999</formula1>
      <formula2>9999999999</formula2>
    </dataValidation>
    <dataValidation type="list" imeMode="halfAlpha" allowBlank="1" showInputMessage="1" showErrorMessage="1" error="リストから選択してください" sqref="L306" xr:uid="{DE89D715-01D2-4CEE-895C-7BCF0A624000}">
      <formula1>"①,②,③,④,⑤,　"</formula1>
    </dataValidation>
    <dataValidation type="list" imeMode="halfAlpha" allowBlank="1" showInputMessage="1" showErrorMessage="1" error="リストから選択してください" sqref="N306" xr:uid="{44446540-5EBD-4A58-9B7A-2F254F1B2E06}">
      <formula1>"○,　"</formula1>
    </dataValidation>
    <dataValidation type="whole" imeMode="halfAlpha" allowBlank="1" showInputMessage="1" showErrorMessage="1" error="有効な数字を入力してください。10兆円以上になる場合は、9,999,999,999と入力してください" sqref="O306:Q306" xr:uid="{FADC041B-18F1-49E9-9817-B81447F3C9F4}">
      <formula1>-9999999999</formula1>
      <formula2>9999999999</formula2>
    </dataValidation>
    <dataValidation type="list" imeMode="halfAlpha" allowBlank="1" showInputMessage="1" showErrorMessage="1" error="リストから選択してください" sqref="L307" xr:uid="{6404A078-80E7-4ECD-A011-6EC8AA2D51C6}">
      <formula1>"①,②,③,④,⑤,　"</formula1>
    </dataValidation>
    <dataValidation type="list" imeMode="halfAlpha" allowBlank="1" showInputMessage="1" showErrorMessage="1" error="リストから選択してください" sqref="N307" xr:uid="{ABAB2EE7-A8FB-42F4-B3BA-4E553C1C2072}">
      <formula1>"○,　"</formula1>
    </dataValidation>
    <dataValidation type="whole" imeMode="halfAlpha" allowBlank="1" showInputMessage="1" showErrorMessage="1" error="有効な数字を入力してください。10兆円以上になる場合は、9,999,999,999と入力してください" sqref="O307:Q307" xr:uid="{386C3505-692A-4EC0-9DD2-C03AFE9C5634}">
      <formula1>-9999999999</formula1>
      <formula2>9999999999</formula2>
    </dataValidation>
    <dataValidation type="list" imeMode="halfAlpha" allowBlank="1" showInputMessage="1" showErrorMessage="1" error="リストから選択してください" sqref="L308" xr:uid="{9E14D420-D2C9-40E5-87EF-7B16F1498659}">
      <formula1>"①,②,③,④,⑤,　"</formula1>
    </dataValidation>
    <dataValidation type="list" imeMode="halfAlpha" allowBlank="1" showInputMessage="1" showErrorMessage="1" error="リストから選択してください" sqref="N308" xr:uid="{105DBF75-AE4F-47DC-A9B6-75261777365C}">
      <formula1>"○,　"</formula1>
    </dataValidation>
    <dataValidation type="whole" imeMode="halfAlpha" allowBlank="1" showInputMessage="1" showErrorMessage="1" error="有効な数字を入力してください。10兆円以上になる場合は、9,999,999,999と入力してください" sqref="O308:Q308" xr:uid="{D6550176-5DFE-4F21-8A06-E958149AA794}">
      <formula1>-9999999999</formula1>
      <formula2>9999999999</formula2>
    </dataValidation>
    <dataValidation type="list" imeMode="halfAlpha" allowBlank="1" showInputMessage="1" showErrorMessage="1" error="リストから選択してください" sqref="L309" xr:uid="{BAEFC50F-1269-46B6-B077-41880FEC1FAD}">
      <formula1>"①,②,③,④,⑤,　"</formula1>
    </dataValidation>
    <dataValidation type="list" imeMode="halfAlpha" allowBlank="1" showInputMessage="1" showErrorMessage="1" error="リストから選択してください" sqref="N309" xr:uid="{CACACC62-EC3E-48E0-A5A0-AE046817601A}">
      <formula1>"○,　"</formula1>
    </dataValidation>
    <dataValidation type="whole" imeMode="halfAlpha" allowBlank="1" showInputMessage="1" showErrorMessage="1" error="有効な数字を入力してください。10兆円以上になる場合は、9,999,999,999と入力してください" sqref="O309:Q309" xr:uid="{26B16434-C7FB-4A7B-87C6-512E1283CE57}">
      <formula1>-9999999999</formula1>
      <formula2>9999999999</formula2>
    </dataValidation>
    <dataValidation type="list" imeMode="halfAlpha" allowBlank="1" showInputMessage="1" showErrorMessage="1" error="リストから選択してください" sqref="L310" xr:uid="{2146A82D-65B4-4C8B-91C6-0BAE93FD018C}">
      <formula1>"①,②,③,④,⑤,　"</formula1>
    </dataValidation>
    <dataValidation type="whole" imeMode="halfAlpha" allowBlank="1" showInputMessage="1" showErrorMessage="1" error="有効な数字を入力してください。10兆円以上になる場合は、9,999,999,999と入力してください" sqref="O310:Q310" xr:uid="{61FFEC30-F8A8-4315-A5CA-5A2373D6BB86}">
      <formula1>-9999999999</formula1>
      <formula2>9999999999</formula2>
    </dataValidation>
    <dataValidation type="list" imeMode="halfAlpha" allowBlank="1" showInputMessage="1" showErrorMessage="1" error="リストから選択してください" sqref="L311" xr:uid="{364F8CCB-3CBC-4D3C-BC31-6EB4BDB876F8}">
      <formula1>"①,②,③,④,⑤,　"</formula1>
    </dataValidation>
    <dataValidation type="whole" imeMode="halfAlpha" allowBlank="1" showInputMessage="1" showErrorMessage="1" error="有効な数字を入力してください。10兆円以上になる場合は、9,999,999,999と入力してください" sqref="O311:Q311" xr:uid="{D0A917AA-4BB2-4361-BD5C-BFBF891EDFFE}">
      <formula1>-9999999999</formula1>
      <formula2>9999999999</formula2>
    </dataValidation>
    <dataValidation type="list" imeMode="halfAlpha" allowBlank="1" showInputMessage="1" showErrorMessage="1" error="リストから選択してください" sqref="L312" xr:uid="{595A1511-48E8-495E-806A-CC809DCE7E4F}">
      <formula1>"①,②,③,④,⑤,　"</formula1>
    </dataValidation>
    <dataValidation type="whole" imeMode="halfAlpha" allowBlank="1" showInputMessage="1" showErrorMessage="1" error="有効な数字を入力してください。10兆円以上になる場合は、9,999,999,999と入力してください" sqref="O312:Q312" xr:uid="{5DE2EF1B-5763-4C37-8ADD-1B23D65C1DA8}">
      <formula1>-9999999999</formula1>
      <formula2>9999999999</formula2>
    </dataValidation>
    <dataValidation type="list" imeMode="halfAlpha" allowBlank="1" showInputMessage="1" showErrorMessage="1" error="リストから選択してください" sqref="L313" xr:uid="{41A8980B-22CB-48D9-BC33-62AEDA8D16A9}">
      <formula1>"①,②,③,④,⑤,　"</formula1>
    </dataValidation>
    <dataValidation type="whole" imeMode="halfAlpha" allowBlank="1" showInputMessage="1" showErrorMessage="1" error="有効な数字を入力してください。10兆円以上になる場合は、9,999,999,999と入力してください" sqref="O313:Q313" xr:uid="{B5539789-B048-4E2B-9A65-DD40F0AFAE04}">
      <formula1>-9999999999</formula1>
      <formula2>9999999999</formula2>
    </dataValidation>
    <dataValidation type="list" imeMode="halfAlpha" allowBlank="1" showInputMessage="1" showErrorMessage="1" error="リストから選択してください" sqref="L314" xr:uid="{A3AF05CA-3F5D-47E9-93D9-CDDA4A9DE058}">
      <formula1>"①,②,③,④,⑤,　"</formula1>
    </dataValidation>
    <dataValidation type="whole" imeMode="halfAlpha" allowBlank="1" showInputMessage="1" showErrorMessage="1" error="有効な数字を入力してください。10兆円以上になる場合は、9,999,999,999と入力してください" sqref="O314:Q314" xr:uid="{47E5CB8D-07DE-4C48-9429-DEBCC1FE7CF1}">
      <formula1>-9999999999</formula1>
      <formula2>9999999999</formula2>
    </dataValidation>
    <dataValidation type="list" imeMode="halfAlpha" allowBlank="1" showInputMessage="1" showErrorMessage="1" error="リストから選択してください" sqref="L315" xr:uid="{48060147-CAA2-413F-9A1F-60E57D08DA84}">
      <formula1>"①,②,③,④,⑤,　"</formula1>
    </dataValidation>
    <dataValidation type="whole" imeMode="halfAlpha" allowBlank="1" showInputMessage="1" showErrorMessage="1" error="有効な数字を入力してください。10兆円以上になる場合は、9,999,999,999と入力してください" sqref="O315:Q315" xr:uid="{59EC4913-7229-405D-82E3-998A1DCF21FC}">
      <formula1>-9999999999</formula1>
      <formula2>9999999999</formula2>
    </dataValidation>
    <dataValidation type="list" imeMode="halfAlpha" allowBlank="1" showInputMessage="1" showErrorMessage="1" error="リストから選択してください" sqref="L316" xr:uid="{9EEE136A-AF98-4DA2-AB2D-AD34EE1C1D89}">
      <formula1>"①,②,③,④,⑤,　"</formula1>
    </dataValidation>
    <dataValidation type="whole" imeMode="halfAlpha" allowBlank="1" showInputMessage="1" showErrorMessage="1" error="有効な数字を入力してください。10兆円以上になる場合は、9,999,999,999と入力してください" sqref="O316:Q316" xr:uid="{D2F8B5CC-9199-45A2-B2CA-26569226DFC7}">
      <formula1>-9999999999</formula1>
      <formula2>9999999999</formula2>
    </dataValidation>
    <dataValidation type="list" imeMode="halfAlpha" allowBlank="1" showInputMessage="1" showErrorMessage="1" error="リストから選択してください" sqref="L317" xr:uid="{A72D5068-B4FA-4C3C-AFA5-88CEB1FE51E6}">
      <formula1>"①,②,③,④,⑤,　"</formula1>
    </dataValidation>
    <dataValidation type="whole" imeMode="halfAlpha" allowBlank="1" showInputMessage="1" showErrorMessage="1" error="有効な数字を入力してください。10兆円以上になる場合は、9,999,999,999と入力してください" sqref="O317:Q317" xr:uid="{66B29D3C-A9EE-464C-A3FF-9E85763BC4BB}">
      <formula1>-9999999999</formula1>
      <formula2>9999999999</formula2>
    </dataValidation>
    <dataValidation type="list" imeMode="halfAlpha" allowBlank="1" showInputMessage="1" showErrorMessage="1" error="リストから選択してください" sqref="L318" xr:uid="{9358481D-20C2-454B-AB34-ECD34CAFAA5F}">
      <formula1>"①,②,③,④,⑤,　"</formula1>
    </dataValidation>
    <dataValidation type="whole" imeMode="halfAlpha" allowBlank="1" showInputMessage="1" showErrorMessage="1" error="有効な数字を入力してください。10兆円以上になる場合は、9,999,999,999と入力してください" sqref="O318:Q318" xr:uid="{E096DE02-6BF6-41AA-8F99-4279AB61F590}">
      <formula1>-9999999999</formula1>
      <formula2>9999999999</formula2>
    </dataValidation>
    <dataValidation type="list" imeMode="halfAlpha" allowBlank="1" showInputMessage="1" showErrorMessage="1" error="リストから選択してください" sqref="L319" xr:uid="{A557944D-6DD5-4833-900F-6C6288CE0A0E}">
      <formula1>"①,②,③,④,⑤,　"</formula1>
    </dataValidation>
    <dataValidation type="list" imeMode="halfAlpha" allowBlank="1" showInputMessage="1" showErrorMessage="1" error="リストから選択してください" sqref="N319" xr:uid="{1CEB305B-8C0E-410A-9DA6-8508C67A4FB1}">
      <formula1>"○,　"</formula1>
    </dataValidation>
    <dataValidation type="whole" imeMode="halfAlpha" allowBlank="1" showInputMessage="1" showErrorMessage="1" error="有効な数字を入力してください。10兆円以上になる場合は、9,999,999,999と入力してください" sqref="O319:Q319" xr:uid="{6F6990DF-7835-4878-8D73-001A4ED0BE11}">
      <formula1>-9999999999</formula1>
      <formula2>9999999999</formula2>
    </dataValidation>
    <dataValidation type="list" imeMode="halfAlpha" allowBlank="1" showInputMessage="1" showErrorMessage="1" error="リストから選択してください" sqref="L320" xr:uid="{8CA7BCB7-F5E0-447E-A8BF-81CAF567DE70}">
      <formula1>"①,②,③,④,⑤,　"</formula1>
    </dataValidation>
    <dataValidation type="list" imeMode="halfAlpha" allowBlank="1" showInputMessage="1" showErrorMessage="1" error="リストから選択してください" sqref="N320" xr:uid="{711BA2DF-2009-4C21-9503-1BA427581A95}">
      <formula1>"○,　"</formula1>
    </dataValidation>
    <dataValidation type="whole" imeMode="halfAlpha" allowBlank="1" showInputMessage="1" showErrorMessage="1" error="有効な数字を入力してください。10兆円以上になる場合は、9,999,999,999と入力してください" sqref="O320:Q320" xr:uid="{C3673B51-2810-4532-A40C-FB9DD190F0E7}">
      <formula1>-9999999999</formula1>
      <formula2>9999999999</formula2>
    </dataValidation>
    <dataValidation type="list" imeMode="halfAlpha" allowBlank="1" showInputMessage="1" showErrorMessage="1" error="リストから選択してください" sqref="L321" xr:uid="{F287BB39-BF3C-41CA-B3BB-9545D88DE38A}">
      <formula1>"①,②,③,④,⑤,　"</formula1>
    </dataValidation>
    <dataValidation type="list" imeMode="halfAlpha" allowBlank="1" showInputMessage="1" showErrorMessage="1" error="リストから選択してください" sqref="N321" xr:uid="{BB4EF96A-0B54-41FE-9B0E-18F58C393796}">
      <formula1>"○,　"</formula1>
    </dataValidation>
    <dataValidation type="whole" imeMode="halfAlpha" allowBlank="1" showInputMessage="1" showErrorMessage="1" error="有効な数字を入力してください。10兆円以上になる場合は、9,999,999,999と入力してください" sqref="O321:Q321" xr:uid="{4FECBB36-537C-466D-8F75-DA1D3EE6C312}">
      <formula1>-9999999999</formula1>
      <formula2>9999999999</formula2>
    </dataValidation>
    <dataValidation type="list" imeMode="halfAlpha" allowBlank="1" showInputMessage="1" showErrorMessage="1" error="リストから選択してください" sqref="L322" xr:uid="{012A7E4E-358A-41E6-B55C-3EBCA240BF71}">
      <formula1>"①,②,③,④,⑤,　"</formula1>
    </dataValidation>
    <dataValidation type="list" imeMode="halfAlpha" allowBlank="1" showInputMessage="1" showErrorMessage="1" error="リストから選択してください" sqref="N322" xr:uid="{80A6C3CB-252E-4528-A7C5-34FD03199165}">
      <formula1>"○,　"</formula1>
    </dataValidation>
    <dataValidation type="whole" imeMode="halfAlpha" allowBlank="1" showInputMessage="1" showErrorMessage="1" error="有効な数字を入力してください。10兆円以上になる場合は、9,999,999,999と入力してください" sqref="O322:Q322" xr:uid="{31513887-11BF-452F-850F-4F3BF4FC86DB}">
      <formula1>-9999999999</formula1>
      <formula2>9999999999</formula2>
    </dataValidation>
    <dataValidation type="list" imeMode="halfAlpha" allowBlank="1" showInputMessage="1" showErrorMessage="1" error="リストから選択してください" sqref="L323" xr:uid="{D240FE3C-BCB3-4E2F-B54B-A53A03D80967}">
      <formula1>"①,②,③,④,⑤,　"</formula1>
    </dataValidation>
    <dataValidation type="list" imeMode="halfAlpha" allowBlank="1" showInputMessage="1" showErrorMessage="1" error="リストから選択してください" sqref="N323" xr:uid="{4D347DF5-413D-4D53-AA3B-93817B598B4F}">
      <formula1>"○,　"</formula1>
    </dataValidation>
    <dataValidation type="whole" imeMode="halfAlpha" allowBlank="1" showInputMessage="1" showErrorMessage="1" error="有効な数字を入力してください。10兆円以上になる場合は、9,999,999,999と入力してください" sqref="O323:Q323" xr:uid="{B68F25D1-C10B-49BE-B6C4-BADD521BD7F8}">
      <formula1>-9999999999</formula1>
      <formula2>9999999999</formula2>
    </dataValidation>
    <dataValidation type="list" imeMode="halfAlpha" allowBlank="1" showInputMessage="1" showErrorMessage="1" error="リストから選択してください" sqref="L324" xr:uid="{1053A6A1-47CB-4ACE-846A-CC1335BC44BE}">
      <formula1>"①,②,③,④,⑤,　"</formula1>
    </dataValidation>
    <dataValidation type="list" imeMode="halfAlpha" allowBlank="1" showInputMessage="1" showErrorMessage="1" error="リストから選択してください" sqref="N324" xr:uid="{37A5A262-8421-48CB-B206-2C976855AAA4}">
      <formula1>"○,　"</formula1>
    </dataValidation>
    <dataValidation type="whole" imeMode="halfAlpha" allowBlank="1" showInputMessage="1" showErrorMessage="1" error="有効な数字を入力してください。10兆円以上になる場合は、9,999,999,999と入力してください" sqref="O324:Q324" xr:uid="{6D4CCEA7-0C73-4AAD-A2E7-503CD2649858}">
      <formula1>-9999999999</formula1>
      <formula2>9999999999</formula2>
    </dataValidation>
    <dataValidation type="list" imeMode="halfAlpha" allowBlank="1" showInputMessage="1" showErrorMessage="1" error="リストから選択してください" sqref="L325" xr:uid="{C2469823-C0E7-4E4E-96B6-38A925EAED03}">
      <formula1>"①,②,③,④,⑤,　"</formula1>
    </dataValidation>
    <dataValidation type="list" imeMode="halfAlpha" allowBlank="1" showInputMessage="1" showErrorMessage="1" error="リストから選択してください" sqref="N325" xr:uid="{811F9B77-A884-482D-A0FE-4522B465B34D}">
      <formula1>"○,　"</formula1>
    </dataValidation>
    <dataValidation type="whole" imeMode="halfAlpha" allowBlank="1" showInputMessage="1" showErrorMessage="1" error="有効な数字を入力してください。10兆円以上になる場合は、9,999,999,999と入力してください" sqref="O325:Q325" xr:uid="{A2F28610-A199-4308-8F55-465989A69E98}">
      <formula1>-9999999999</formula1>
      <formula2>9999999999</formula2>
    </dataValidation>
    <dataValidation type="list" imeMode="halfAlpha" allowBlank="1" showInputMessage="1" showErrorMessage="1" error="リストから選択してください" sqref="L326" xr:uid="{EB11CEB2-B2A5-4F74-A62C-D5765EA6EBF8}">
      <formula1>"①,②,③,④,⑤,　"</formula1>
    </dataValidation>
    <dataValidation type="list" imeMode="halfAlpha" allowBlank="1" showInputMessage="1" showErrorMessage="1" error="リストから選択してください" sqref="N326" xr:uid="{04BE54D1-9165-4ACA-9377-5E7778A0C653}">
      <formula1>"○,　"</formula1>
    </dataValidation>
    <dataValidation type="whole" imeMode="halfAlpha" allowBlank="1" showInputMessage="1" showErrorMessage="1" error="有効な数字を入力してください。10兆円以上になる場合は、9,999,999,999と入力してください" sqref="O326:Q326" xr:uid="{A215B0BA-D913-4A0D-91DB-7D8369CCE0CE}">
      <formula1>-9999999999</formula1>
      <formula2>9999999999</formula2>
    </dataValidation>
    <dataValidation type="list" imeMode="halfAlpha" allowBlank="1" showInputMessage="1" showErrorMessage="1" error="リストから選択してください" sqref="L327" xr:uid="{6424D70B-B7F0-4F23-B78A-808BF5A55903}">
      <formula1>"①,②,③,④,⑤,　"</formula1>
    </dataValidation>
    <dataValidation type="list" imeMode="halfAlpha" allowBlank="1" showInputMessage="1" showErrorMessage="1" error="リストから選択してください" sqref="N327" xr:uid="{8BFBA7D7-2EA0-4D3C-974E-47205C33AF5B}">
      <formula1>"○,　"</formula1>
    </dataValidation>
    <dataValidation type="whole" imeMode="halfAlpha" allowBlank="1" showInputMessage="1" showErrorMessage="1" error="有効な数字を入力してください。10兆円以上になる場合は、9,999,999,999と入力してください" sqref="O327:Q327" xr:uid="{56F2A0CE-C619-4F65-B886-0B99F69EE1A0}">
      <formula1>-9999999999</formula1>
      <formula2>9999999999</formula2>
    </dataValidation>
    <dataValidation type="list" imeMode="halfAlpha" allowBlank="1" showInputMessage="1" showErrorMessage="1" error="リストから選択してください" sqref="L328" xr:uid="{56011431-F585-4918-8375-5CB06F78426F}">
      <formula1>"①,②,③,④,⑤,　"</formula1>
    </dataValidation>
    <dataValidation type="list" imeMode="halfAlpha" allowBlank="1" showInputMessage="1" showErrorMessage="1" error="リストから選択してください" sqref="N328" xr:uid="{20C0C876-C6F4-473B-989D-5848836FF468}">
      <formula1>"○,　"</formula1>
    </dataValidation>
    <dataValidation type="whole" imeMode="halfAlpha" allowBlank="1" showInputMessage="1" showErrorMessage="1" error="有効な数字を入力してください。10兆円以上になる場合は、9,999,999,999と入力してください" sqref="O328:Q328" xr:uid="{BC3D5597-6A96-4282-9720-2DD88D680943}">
      <formula1>-9999999999</formula1>
      <formula2>9999999999</formula2>
    </dataValidation>
    <dataValidation type="list" imeMode="halfAlpha" allowBlank="1" showInputMessage="1" showErrorMessage="1" error="リストから選択してください" sqref="L329" xr:uid="{B7AE81AD-E07E-49DB-AF4F-00355F16E851}">
      <formula1>"①,②,③,④,⑤,　"</formula1>
    </dataValidation>
    <dataValidation type="list" imeMode="halfAlpha" allowBlank="1" showInputMessage="1" showErrorMessage="1" error="リストから選択してください" sqref="N329" xr:uid="{12A91056-B4CC-401F-87E2-0BAFF8169B71}">
      <formula1>"○,　"</formula1>
    </dataValidation>
    <dataValidation type="whole" imeMode="halfAlpha" allowBlank="1" showInputMessage="1" showErrorMessage="1" error="有効な数字を入力してください。10兆円以上になる場合は、9,999,999,999と入力してください" sqref="O329:Q329" xr:uid="{6C612B7F-8F86-47C6-A746-5C39EF766B1E}">
      <formula1>-9999999999</formula1>
      <formula2>9999999999</formula2>
    </dataValidation>
    <dataValidation type="list" imeMode="halfAlpha" allowBlank="1" showInputMessage="1" showErrorMessage="1" error="リストから選択してください" sqref="L330" xr:uid="{764D920F-47C2-42FA-82C8-68A247817F5C}">
      <formula1>"①,②,③,④,⑤,　"</formula1>
    </dataValidation>
    <dataValidation type="list" imeMode="halfAlpha" allowBlank="1" showInputMessage="1" showErrorMessage="1" error="リストから選択してください" sqref="N330" xr:uid="{AB11E8FA-2A7F-427A-9461-00674E8B3BF9}">
      <formula1>"○,　"</formula1>
    </dataValidation>
    <dataValidation type="whole" imeMode="halfAlpha" allowBlank="1" showInputMessage="1" showErrorMessage="1" error="有効な数字を入力してください。10兆円以上になる場合は、9,999,999,999と入力してください" sqref="O330:Q330" xr:uid="{B29F6695-3197-4ABF-BC0D-4F99B60B0FA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331:Q331" xr:uid="{7678FEEF-AFDC-4F93-8656-23C472D9D93B}">
      <formula1>-9999999999</formula1>
      <formula2>9999999999</formula2>
    </dataValidation>
  </dataValidations>
  <pageMargins left="0.19685039370078741" right="0.19685039370078741" top="0.39370078740157483" bottom="0.19685039370078741" header="0.19685039370078741" footer="0.19685039370078741"/>
  <pageSetup paperSize="9" scale="63"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156"/>
  </cols>
  <sheetData>
    <row r="1" spans="1:1" x14ac:dyDescent="0.15">
      <c r="A1" s="156"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56" t="str">
        <f>"@神奈川県@和歌山県@鹿児島県@"</f>
        <v>@神奈川県@和歌山県@鹿児島県@</v>
      </c>
    </row>
    <row r="3" spans="1:1" x14ac:dyDescent="0.15">
      <c r="A3" s="156" t="s">
        <v>238</v>
      </c>
    </row>
    <row r="4" spans="1:1" x14ac:dyDescent="0.15">
      <c r="A4" s="156" t="s">
        <v>239</v>
      </c>
    </row>
  </sheetData>
  <sheetProtection algorithmName="SHA-512" hashValue="9YSwO5bLIJJfd4z8hB8rUvIcTRBiEEte1tQHjUtiEt/UvEmP7cNU+IXErBVsCqf1WOdxAaL+q/hPyJ8YylSKYw==" saltValue="6M3nO9I2qPCyQZAxwC9rzQ=="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2024-03-28T01:34:05Z</cp:lastPrinted>
  <dcterms:created xsi:type="dcterms:W3CDTF">2018-07-20T07:50:20Z</dcterms:created>
  <dcterms:modified xsi:type="dcterms:W3CDTF">2025-09-19T04:49:18Z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