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d:\develop_cloud\bid_entry\07申請書\doc\ver8\reg_standard\"/>
    </mc:Choice>
  </mc:AlternateContent>
  <xr:revisionPtr revIDLastSave="0" documentId="13_ncr:1_{DE971169-AF7D-4197-A4E3-28DF154731FA}" xr6:coauthVersionLast="47" xr6:coauthVersionMax="47" xr10:uidLastSave="{00000000-0000-0000-0000-000000000000}"/>
  <workbookProtection workbookAlgorithmName="SHA-512" workbookHashValue="KTGvL+i3gR5HWviQeOoaBJd8kxnXu2v+DhCUUFu5aP/cNNgv8iFiyey9aiRwmYfaUWePWNjxXjENkuO52/RU2Q==" workbookSaltValue="tK6OS4Do7D2jdr1ChqkYyw==" workbookSpinCount="100000" lockStructure="1"/>
  <bookViews>
    <workbookView xWindow="-120" yWindow="-120" windowWidth="29040" windowHeight="1572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入力シート!$A$232</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4" i="1" l="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21" i="1"/>
  <c r="A206" i="1"/>
  <c r="A205" i="1"/>
  <c r="A199" i="1"/>
  <c r="A189" i="1"/>
  <c r="A186" i="1"/>
  <c r="A185" i="1"/>
  <c r="A184" i="1"/>
  <c r="A182"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AD374" i="1"/>
  <c r="AD373" i="1"/>
  <c r="AD372" i="1"/>
  <c r="AD371" i="1"/>
  <c r="AD370" i="1"/>
  <c r="AD369" i="1"/>
  <c r="AD368" i="1"/>
  <c r="AD367" i="1"/>
  <c r="AD366" i="1"/>
  <c r="AD365" i="1"/>
  <c r="AD364" i="1"/>
  <c r="AD363" i="1"/>
  <c r="AD362" i="1"/>
  <c r="AD361" i="1"/>
  <c r="AD360" i="1"/>
  <c r="AD359" i="1"/>
  <c r="AD358" i="1"/>
  <c r="AD357" i="1"/>
  <c r="AD356" i="1"/>
  <c r="AD355" i="1"/>
  <c r="AD354" i="1"/>
  <c r="AD353" i="1"/>
  <c r="AD352" i="1"/>
  <c r="AD351" i="1"/>
  <c r="AD350" i="1"/>
  <c r="AD349" i="1"/>
  <c r="AD348" i="1"/>
  <c r="AD347" i="1"/>
  <c r="AD346" i="1"/>
  <c r="AD345" i="1"/>
  <c r="AD344" i="1"/>
  <c r="AD343" i="1"/>
  <c r="AD342" i="1"/>
  <c r="AD341" i="1"/>
  <c r="AD340" i="1"/>
  <c r="AD339" i="1"/>
  <c r="AD338" i="1"/>
  <c r="AD337" i="1"/>
  <c r="AD336" i="1"/>
  <c r="AD335" i="1"/>
  <c r="AD334" i="1"/>
  <c r="AD333" i="1"/>
  <c r="AD332" i="1"/>
  <c r="AD331" i="1"/>
  <c r="AD330" i="1"/>
  <c r="AD329" i="1"/>
  <c r="AD328" i="1"/>
  <c r="AD327" i="1"/>
  <c r="AD326" i="1"/>
  <c r="AD321" i="1"/>
  <c r="AD320" i="1"/>
  <c r="AD319" i="1"/>
  <c r="AD318" i="1"/>
  <c r="AD317" i="1"/>
  <c r="AD316" i="1"/>
  <c r="AD315" i="1"/>
  <c r="AD314" i="1"/>
  <c r="AD313" i="1"/>
  <c r="AD312" i="1"/>
  <c r="AD311" i="1"/>
  <c r="AD310" i="1"/>
  <c r="AD309" i="1"/>
  <c r="AD308" i="1"/>
  <c r="AD307" i="1"/>
  <c r="AD306" i="1"/>
  <c r="AD305" i="1"/>
  <c r="AD304" i="1"/>
  <c r="AD303" i="1"/>
  <c r="AD302" i="1"/>
  <c r="AD301" i="1"/>
  <c r="AD300" i="1"/>
  <c r="AD299" i="1"/>
  <c r="AD298" i="1"/>
  <c r="AD297" i="1"/>
  <c r="AD296" i="1"/>
  <c r="AD295" i="1"/>
  <c r="AD294" i="1"/>
  <c r="AD293" i="1"/>
  <c r="AD292" i="1"/>
  <c r="AD291" i="1"/>
  <c r="AD290" i="1"/>
  <c r="AD289" i="1"/>
  <c r="AD288" i="1"/>
  <c r="AD287" i="1"/>
  <c r="AD286" i="1"/>
  <c r="AD285" i="1"/>
  <c r="AD284" i="1"/>
  <c r="AD283" i="1"/>
  <c r="AD282" i="1"/>
  <c r="AD281" i="1"/>
  <c r="AD280" i="1"/>
  <c r="AD279" i="1"/>
  <c r="AD278" i="1"/>
  <c r="AD277" i="1"/>
  <c r="AD276" i="1"/>
  <c r="AD275" i="1"/>
  <c r="AD274" i="1"/>
  <c r="AD273" i="1"/>
  <c r="AD272" i="1"/>
  <c r="AD271" i="1"/>
  <c r="AD270" i="1"/>
  <c r="AD269" i="1"/>
  <c r="AD268" i="1"/>
  <c r="AD267" i="1"/>
  <c r="AD266" i="1"/>
  <c r="AD265" i="1"/>
  <c r="AD264" i="1"/>
  <c r="AD263" i="1"/>
  <c r="AD262" i="1"/>
  <c r="AD261" i="1"/>
  <c r="AD260" i="1"/>
  <c r="AD259" i="1"/>
  <c r="AD258" i="1"/>
  <c r="AD257" i="1"/>
  <c r="AD256" i="1"/>
  <c r="AD255" i="1"/>
  <c r="AD254" i="1"/>
  <c r="AD253" i="1"/>
  <c r="AD252" i="1"/>
  <c r="AD251" i="1"/>
  <c r="AD250" i="1"/>
  <c r="AD249" i="1"/>
  <c r="AD248" i="1"/>
  <c r="AD247" i="1"/>
  <c r="AD246" i="1"/>
  <c r="AD245" i="1"/>
  <c r="AD244" i="1"/>
  <c r="AD243" i="1"/>
  <c r="AD242" i="1"/>
  <c r="AD241" i="1"/>
  <c r="AD240" i="1"/>
  <c r="AD239" i="1"/>
  <c r="AD238" i="1"/>
  <c r="AD237" i="1"/>
  <c r="AD236" i="1"/>
  <c r="AD235" i="1"/>
  <c r="AD234" i="1"/>
  <c r="AD233" i="1"/>
  <c r="AC374" i="1"/>
  <c r="AC373" i="1"/>
  <c r="AC372" i="1"/>
  <c r="AC371" i="1"/>
  <c r="AC370" i="1"/>
  <c r="AC369" i="1"/>
  <c r="AC368" i="1"/>
  <c r="AC367" i="1"/>
  <c r="AC366" i="1"/>
  <c r="AC365" i="1"/>
  <c r="AC364" i="1"/>
  <c r="AC363" i="1"/>
  <c r="AC362" i="1"/>
  <c r="AC361" i="1"/>
  <c r="AC360" i="1"/>
  <c r="AC359" i="1"/>
  <c r="AC358" i="1"/>
  <c r="AC357" i="1"/>
  <c r="AC356" i="1"/>
  <c r="AC355" i="1"/>
  <c r="AC354" i="1"/>
  <c r="AC353" i="1"/>
  <c r="AC352" i="1"/>
  <c r="AC351" i="1"/>
  <c r="AC350" i="1"/>
  <c r="AC349" i="1"/>
  <c r="AC348" i="1"/>
  <c r="AC347" i="1"/>
  <c r="AC346" i="1"/>
  <c r="AC345" i="1"/>
  <c r="AC344" i="1"/>
  <c r="AC343" i="1"/>
  <c r="AC342" i="1"/>
  <c r="AC341" i="1"/>
  <c r="AC340" i="1"/>
  <c r="AC339" i="1"/>
  <c r="AC338" i="1"/>
  <c r="AC337" i="1"/>
  <c r="AC336" i="1"/>
  <c r="AC335" i="1"/>
  <c r="AC334" i="1"/>
  <c r="AC333" i="1"/>
  <c r="AC332" i="1"/>
  <c r="AC331" i="1"/>
  <c r="AC330" i="1"/>
  <c r="AC329" i="1"/>
  <c r="AC328" i="1"/>
  <c r="AC327" i="1"/>
  <c r="AC326" i="1"/>
  <c r="AC321" i="1"/>
  <c r="AC320" i="1"/>
  <c r="AC319" i="1"/>
  <c r="AC318" i="1"/>
  <c r="AC317" i="1"/>
  <c r="AC316" i="1"/>
  <c r="AC315" i="1"/>
  <c r="AC314" i="1"/>
  <c r="AC313" i="1"/>
  <c r="AC312" i="1"/>
  <c r="AC311" i="1"/>
  <c r="AC310" i="1"/>
  <c r="AC309" i="1"/>
  <c r="AC308" i="1"/>
  <c r="AC307" i="1"/>
  <c r="AC306" i="1"/>
  <c r="AC305" i="1"/>
  <c r="AC304" i="1"/>
  <c r="AC303" i="1"/>
  <c r="AC302" i="1"/>
  <c r="AC301" i="1"/>
  <c r="AC300" i="1"/>
  <c r="AC299" i="1"/>
  <c r="AC298" i="1"/>
  <c r="AC297" i="1"/>
  <c r="AC296" i="1"/>
  <c r="AC295" i="1"/>
  <c r="AC294" i="1"/>
  <c r="AC293" i="1"/>
  <c r="AC292" i="1"/>
  <c r="AC291" i="1"/>
  <c r="AC290" i="1"/>
  <c r="AC289" i="1"/>
  <c r="AC288" i="1"/>
  <c r="AC287" i="1"/>
  <c r="AC286" i="1"/>
  <c r="AC285" i="1"/>
  <c r="AC284" i="1"/>
  <c r="AC283" i="1"/>
  <c r="AC282" i="1"/>
  <c r="AC281" i="1"/>
  <c r="AC280" i="1"/>
  <c r="AC279" i="1"/>
  <c r="AC278" i="1"/>
  <c r="AC277" i="1"/>
  <c r="AC276" i="1"/>
  <c r="AC275" i="1"/>
  <c r="AC274" i="1"/>
  <c r="AC273" i="1"/>
  <c r="AC272" i="1"/>
  <c r="AC271" i="1"/>
  <c r="AC270" i="1"/>
  <c r="AC269" i="1"/>
  <c r="AC268" i="1"/>
  <c r="AC267" i="1"/>
  <c r="AC266" i="1"/>
  <c r="AC265" i="1"/>
  <c r="AC264" i="1"/>
  <c r="AC263" i="1"/>
  <c r="AC262" i="1"/>
  <c r="AC261" i="1"/>
  <c r="AC260" i="1"/>
  <c r="AC259" i="1"/>
  <c r="AC258" i="1"/>
  <c r="AC257" i="1"/>
  <c r="AC256" i="1"/>
  <c r="AC255" i="1"/>
  <c r="AC254" i="1"/>
  <c r="AC253" i="1"/>
  <c r="AC252" i="1"/>
  <c r="AC251" i="1"/>
  <c r="AC250" i="1"/>
  <c r="AC249" i="1"/>
  <c r="AC248" i="1"/>
  <c r="AC247" i="1"/>
  <c r="AC246" i="1"/>
  <c r="AC245" i="1"/>
  <c r="AC244" i="1"/>
  <c r="AC243" i="1"/>
  <c r="AC242" i="1"/>
  <c r="AC241" i="1"/>
  <c r="AC240" i="1"/>
  <c r="AC239" i="1"/>
  <c r="AC238" i="1"/>
  <c r="AC237" i="1"/>
  <c r="AC236" i="1"/>
  <c r="AC235" i="1"/>
  <c r="AC234" i="1"/>
  <c r="AC233" i="1"/>
  <c r="AB247" i="1"/>
  <c r="AB246" i="1"/>
  <c r="AB245" i="1"/>
  <c r="AB243" i="1"/>
  <c r="AB244" i="1"/>
  <c r="AB242" i="1"/>
  <c r="AB241" i="1"/>
  <c r="AB240" i="1"/>
  <c r="AB239" i="1"/>
  <c r="AB238" i="1"/>
  <c r="AB237" i="1"/>
  <c r="AB236" i="1"/>
  <c r="AB235" i="1"/>
  <c r="AB234" i="1"/>
  <c r="AB233" i="1"/>
  <c r="I207" i="1" l="1"/>
  <c r="J177" i="1" l="1"/>
  <c r="J192" i="1" l="1"/>
  <c r="J194" i="1" l="1"/>
  <c r="I213" i="1" l="1"/>
  <c r="I227" i="1"/>
  <c r="D114" i="1" l="1"/>
  <c r="D116" i="1" s="1"/>
  <c r="D118" i="1" s="1"/>
  <c r="D120" i="1" s="1"/>
  <c r="D122" i="1" s="1"/>
  <c r="D124" i="1" s="1"/>
  <c r="D126" i="1" s="1"/>
  <c r="J198" i="1" l="1"/>
  <c r="J196" i="1"/>
  <c r="A2" i="2" l="1"/>
  <c r="A1" i="2"/>
</calcChain>
</file>

<file path=xl/sharedStrings.xml><?xml version="1.0" encoding="utf-8"?>
<sst xmlns="http://schemas.openxmlformats.org/spreadsheetml/2006/main" count="469" uniqueCount="418">
  <si>
    <t>営業年数</t>
    <rPh sb="0" eb="2">
      <t>エイギョウ</t>
    </rPh>
    <rPh sb="2" eb="4">
      <t>ネンスウ</t>
    </rPh>
    <phoneticPr fontId="6"/>
  </si>
  <si>
    <t>外資状況</t>
    <rPh sb="0" eb="2">
      <t>ガイシ</t>
    </rPh>
    <rPh sb="2" eb="4">
      <t>ジョウキョウ</t>
    </rPh>
    <phoneticPr fontId="6"/>
  </si>
  <si>
    <t>設備の額</t>
    <rPh sb="0" eb="2">
      <t>セツビ</t>
    </rPh>
    <rPh sb="3" eb="4">
      <t>ガク</t>
    </rPh>
    <phoneticPr fontId="6"/>
  </si>
  <si>
    <t>機械装置類(千円)</t>
    <rPh sb="0" eb="2">
      <t>キカイ</t>
    </rPh>
    <rPh sb="2" eb="4">
      <t>ソウチ</t>
    </rPh>
    <rPh sb="4" eb="5">
      <t>ルイ</t>
    </rPh>
    <rPh sb="6" eb="8">
      <t>センエン</t>
    </rPh>
    <phoneticPr fontId="5"/>
  </si>
  <si>
    <t>運搬具類(千円)</t>
    <rPh sb="0" eb="2">
      <t>ウンパン</t>
    </rPh>
    <rPh sb="2" eb="3">
      <t>グ</t>
    </rPh>
    <rPh sb="3" eb="4">
      <t>ルイ</t>
    </rPh>
    <phoneticPr fontId="5"/>
  </si>
  <si>
    <t>工具その他(千円)</t>
    <rPh sb="0" eb="2">
      <t>コウグ</t>
    </rPh>
    <rPh sb="4" eb="5">
      <t>タ</t>
    </rPh>
    <phoneticPr fontId="5"/>
  </si>
  <si>
    <t>合計(千円)</t>
    <rPh sb="0" eb="2">
      <t>ゴウケイ</t>
    </rPh>
    <phoneticPr fontId="5"/>
  </si>
  <si>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</si>
  <si>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</si>
  <si>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</si>
  <si>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</si>
  <si>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</si>
  <si>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</si>
  <si>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</si>
  <si>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</si>
  <si>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リストから選択してください。</t>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</si>
  <si>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</si>
  <si>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</si>
  <si>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</si>
  <si>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</si>
  <si>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</si>
  <si>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</si>
  <si>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</si>
  <si>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</si>
  <si>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</si>
  <si>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</si>
  <si>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</si>
  <si>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</si>
  <si>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</si>
  <si>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</si>
  <si>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</si>
  <si>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経営状況（流動比率）</t>
    <rPh sb="0" eb="2">
      <t>ケイエイ</t>
    </rPh>
    <rPh sb="2" eb="4">
      <t>ジョウキョウ</t>
    </rPh>
    <rPh sb="5" eb="7">
      <t>リュウドウ</t>
    </rPh>
    <rPh sb="7" eb="9">
      <t>ヒリツ</t>
    </rPh>
    <phoneticPr fontId="5"/>
  </si>
  <si>
    <t>流動比率（a/b×100）</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</si>
  <si>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</si>
  <si>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F.業種情報</t>
    <rPh sb="2" eb="4">
      <t>ギョウシュ</t>
    </rPh>
    <rPh sb="4" eb="6">
      <t>ジョウホウ</t>
    </rPh>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</si>
  <si>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</si>
  <si>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</si>
  <si>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</si>
  <si>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</si>
  <si>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</si>
  <si>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</si>
  <si>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</si>
  <si>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</si>
  <si>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</si>
  <si>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</si>
  <si>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</si>
  <si>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</si>
  <si>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</si>
  <si>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</si>
  <si>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</si>
  <si>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</si>
  <si>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</si>
  <si>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</si>
  <si>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</si>
  <si>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</si>
  <si>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</si>
  <si>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</si>
  <si>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</si>
  <si>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</si>
  <si>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</si>
  <si>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</si>
  <si>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</si>
  <si>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</si>
  <si>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</si>
  <si>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</si>
  <si>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</si>
  <si>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</si>
  <si>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</si>
  <si>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</si>
  <si>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</si>
  <si>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</si>
  <si>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11"/>
  </si>
  <si>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</si>
  <si>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</si>
  <si>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</si>
  <si>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</si>
  <si>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直前決算時（千円）</t>
    <rPh sb="0" eb="2">
      <t>チョクゼン</t>
    </rPh>
    <rPh sb="2" eb="4">
      <t>ケッサン</t>
    </rPh>
    <rPh sb="4" eb="5">
      <t>ジ</t>
    </rPh>
    <rPh sb="6" eb="8">
      <t>センエン</t>
    </rPh>
    <phoneticPr fontId="6"/>
  </si>
  <si>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</si>
  <si>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</si>
  <si>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</si>
  <si>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</si>
  <si>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</si>
  <si>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</si>
  <si>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</si>
  <si>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</si>
  <si>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</si>
  <si>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例)株式会社鈴木組　正式名称で入力してください。</t>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</si>
  <si>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</si>
  <si>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</si>
  <si>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</si>
  <si>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</si>
  <si>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</si>
  <si>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</si>
  <si>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事業協同組合、企業組合、協業組合等で官公需適格組合証明を受けている場合は番号を入力してください。</t>
    <phoneticPr fontId="5"/>
  </si>
  <si>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</si>
  <si>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物品の販売、製造</t>
    <phoneticPr fontId="5"/>
  </si>
  <si>
    <t>事務用品・教材</t>
    <phoneticPr fontId="5"/>
  </si>
  <si>
    <t>109</t>
  </si>
  <si>
    <t>105</t>
  </si>
  <si>
    <t>教材</t>
  </si>
  <si>
    <t>104</t>
  </si>
  <si>
    <t>事務用家具</t>
  </si>
  <si>
    <t>103</t>
  </si>
  <si>
    <t>事務機器</t>
  </si>
  <si>
    <t>102</t>
  </si>
  <si>
    <t>文具</t>
  </si>
  <si>
    <t>101</t>
  </si>
  <si>
    <t>印刷・紙類</t>
    <phoneticPr fontId="5"/>
  </si>
  <si>
    <t>119</t>
  </si>
  <si>
    <t>地図</t>
  </si>
  <si>
    <t>117</t>
  </si>
  <si>
    <t>航空写真</t>
  </si>
  <si>
    <t>116</t>
  </si>
  <si>
    <t>シール、ラベル印刷</t>
  </si>
  <si>
    <t>115</t>
  </si>
  <si>
    <t>コンピュータ帳票印刷</t>
  </si>
  <si>
    <t>114</t>
  </si>
  <si>
    <t>印刷、製本全般</t>
  </si>
  <si>
    <t>113</t>
  </si>
  <si>
    <t>記録紙</t>
  </si>
  <si>
    <t>112</t>
  </si>
  <si>
    <t>紙類</t>
  </si>
  <si>
    <t>111</t>
  </si>
  <si>
    <t>希望・順位</t>
    <rPh sb="0" eb="2">
      <t>キボウ</t>
    </rPh>
    <rPh sb="3" eb="5">
      <t>ジュンイ</t>
    </rPh>
    <phoneticPr fontId="5"/>
  </si>
  <si>
    <t>家具・什器・室内外装飾品</t>
    <phoneticPr fontId="5"/>
  </si>
  <si>
    <t>129</t>
  </si>
  <si>
    <t>室内外装備品</t>
  </si>
  <si>
    <t>123</t>
  </si>
  <si>
    <t>室内装飾品</t>
  </si>
  <si>
    <t>122</t>
  </si>
  <si>
    <t>木製家具類</t>
  </si>
  <si>
    <t>121</t>
  </si>
  <si>
    <t>繊維・衣料品</t>
    <phoneticPr fontId="5"/>
  </si>
  <si>
    <t>139</t>
  </si>
  <si>
    <t>旗、染物</t>
  </si>
  <si>
    <t>134</t>
  </si>
  <si>
    <t>靴、履物、かばん</t>
  </si>
  <si>
    <t>133</t>
  </si>
  <si>
    <t>寝具</t>
  </si>
  <si>
    <t>132</t>
  </si>
  <si>
    <t>被服、雨具</t>
  </si>
  <si>
    <t>131</t>
  </si>
  <si>
    <t>文化・生活用品</t>
    <phoneticPr fontId="5"/>
  </si>
  <si>
    <t>159</t>
  </si>
  <si>
    <t>画材</t>
  </si>
  <si>
    <t>153</t>
  </si>
  <si>
    <t>衛生、清掃用品</t>
  </si>
  <si>
    <t>152</t>
  </si>
  <si>
    <t>保安用品</t>
  </si>
  <si>
    <t>151</t>
  </si>
  <si>
    <t>150</t>
  </si>
  <si>
    <t>家電品</t>
  </si>
  <si>
    <t>149</t>
  </si>
  <si>
    <t>写真機、光学機器</t>
  </si>
  <si>
    <t>148</t>
  </si>
  <si>
    <t>テント、帆布製品</t>
  </si>
  <si>
    <t>147</t>
  </si>
  <si>
    <t>荒物、金物、陶磁器</t>
  </si>
  <si>
    <t>146</t>
  </si>
  <si>
    <t>表彰、記念品、贈答品</t>
  </si>
  <si>
    <t>145</t>
  </si>
  <si>
    <t>スポーツ用具</t>
  </si>
  <si>
    <t>144</t>
  </si>
  <si>
    <t>玩具、娯楽用品</t>
  </si>
  <si>
    <t>143</t>
  </si>
  <si>
    <t>楽器</t>
  </si>
  <si>
    <t>142</t>
  </si>
  <si>
    <t>図書</t>
  </si>
  <si>
    <t>141</t>
  </si>
  <si>
    <t>食料品</t>
    <phoneticPr fontId="5"/>
  </si>
  <si>
    <t>169</t>
  </si>
  <si>
    <t>168</t>
  </si>
  <si>
    <t>163</t>
  </si>
  <si>
    <t>飲料</t>
  </si>
  <si>
    <t>162</t>
  </si>
  <si>
    <t>お茶</t>
  </si>
  <si>
    <t>161</t>
  </si>
  <si>
    <t>燃料・油脂類</t>
    <phoneticPr fontId="5"/>
  </si>
  <si>
    <t>179</t>
  </si>
  <si>
    <t>薪炭類</t>
  </si>
  <si>
    <t>173</t>
  </si>
  <si>
    <t>172</t>
  </si>
  <si>
    <t>171</t>
  </si>
  <si>
    <t>薬品・医療用機器材</t>
    <phoneticPr fontId="5"/>
  </si>
  <si>
    <t>199</t>
  </si>
  <si>
    <t>医療・介護用資材</t>
  </si>
  <si>
    <t>189</t>
  </si>
  <si>
    <t>介護用機器</t>
  </si>
  <si>
    <t>188</t>
  </si>
  <si>
    <t>187</t>
  </si>
  <si>
    <t>186</t>
  </si>
  <si>
    <t>185</t>
  </si>
  <si>
    <t>184</t>
  </si>
  <si>
    <t>防疫、環境薬品</t>
  </si>
  <si>
    <t>183</t>
  </si>
  <si>
    <t>農薬</t>
  </si>
  <si>
    <t>182</t>
  </si>
  <si>
    <t>肥料・種・園芸用品</t>
  </si>
  <si>
    <t>181</t>
  </si>
  <si>
    <t>建設資材</t>
    <phoneticPr fontId="5"/>
  </si>
  <si>
    <t>209</t>
  </si>
  <si>
    <t>上下水道用資材</t>
  </si>
  <si>
    <t>206</t>
  </si>
  <si>
    <t>鉄・銅製資材</t>
  </si>
  <si>
    <t>205</t>
  </si>
  <si>
    <t>道路舗装材</t>
  </si>
  <si>
    <t>204</t>
  </si>
  <si>
    <t>203</t>
  </si>
  <si>
    <t>骨材</t>
  </si>
  <si>
    <t>202</t>
  </si>
  <si>
    <t>木材、木製品</t>
  </si>
  <si>
    <t>201</t>
  </si>
  <si>
    <t>機械器具</t>
    <phoneticPr fontId="5"/>
  </si>
  <si>
    <t>229</t>
  </si>
  <si>
    <t>交通安全施設</t>
  </si>
  <si>
    <t>227</t>
  </si>
  <si>
    <t>防災機械器具</t>
  </si>
  <si>
    <t>226</t>
  </si>
  <si>
    <t>体育・遊戯機械器具</t>
  </si>
  <si>
    <t>225</t>
  </si>
  <si>
    <t>224</t>
  </si>
  <si>
    <t>223</t>
  </si>
  <si>
    <t>理化学機械器具</t>
  </si>
  <si>
    <t>222</t>
  </si>
  <si>
    <t>221</t>
  </si>
  <si>
    <t>照明機械器具</t>
  </si>
  <si>
    <t>220</t>
  </si>
  <si>
    <t>音響・映像機械器具</t>
  </si>
  <si>
    <t>219</t>
  </si>
  <si>
    <t>通信・放送機械器具</t>
  </si>
  <si>
    <t>218</t>
  </si>
  <si>
    <t>217</t>
  </si>
  <si>
    <t>216</t>
  </si>
  <si>
    <t>厨房・調理機械器具</t>
  </si>
  <si>
    <t>215</t>
  </si>
  <si>
    <t>214</t>
  </si>
  <si>
    <t>産業用ポンプ</t>
  </si>
  <si>
    <t>213</t>
  </si>
  <si>
    <t>農・園芸用機械器具</t>
  </si>
  <si>
    <t>212</t>
  </si>
  <si>
    <t>建設機械器具</t>
  </si>
  <si>
    <t>211</t>
  </si>
  <si>
    <t>車両等</t>
    <phoneticPr fontId="5"/>
  </si>
  <si>
    <t>船舶、同付属品</t>
  </si>
  <si>
    <t>234</t>
  </si>
  <si>
    <t>自動車架装</t>
  </si>
  <si>
    <t>233</t>
  </si>
  <si>
    <t>特殊用途車両</t>
  </si>
  <si>
    <t>232</t>
  </si>
  <si>
    <t>自動車、二輪車、同部品</t>
  </si>
  <si>
    <t>231</t>
  </si>
  <si>
    <t>百貨店</t>
  </si>
  <si>
    <t>百貨店</t>
    <phoneticPr fontId="5"/>
  </si>
  <si>
    <t>スーパーマーケット</t>
  </si>
  <si>
    <t>242</t>
  </si>
  <si>
    <t>241</t>
  </si>
  <si>
    <t>その他物品の製造、販売</t>
    <phoneticPr fontId="5"/>
  </si>
  <si>
    <t>259</t>
  </si>
  <si>
    <t>役務の提供等</t>
    <phoneticPr fontId="5"/>
  </si>
  <si>
    <t>その他給食用物資</t>
    <phoneticPr fontId="5"/>
  </si>
  <si>
    <t>セメント、セメント二次製品</t>
    <phoneticPr fontId="5"/>
  </si>
  <si>
    <t>冷暖房・空調機械器具</t>
    <phoneticPr fontId="5"/>
  </si>
  <si>
    <t>発電・送電・配電機械器具</t>
    <phoneticPr fontId="5"/>
  </si>
  <si>
    <t>計量・測定・分析機械器具</t>
    <phoneticPr fontId="5"/>
  </si>
  <si>
    <t>コンピュータ及び関連機器</t>
    <phoneticPr fontId="5"/>
  </si>
  <si>
    <t>業務内容</t>
    <phoneticPr fontId="5"/>
  </si>
  <si>
    <t>衛生検査（環境測定除く）</t>
  </si>
  <si>
    <t>賃貸（リース、レンタル等）</t>
  </si>
  <si>
    <t>運行管理業務</t>
  </si>
  <si>
    <t>福祉サービス業務</t>
  </si>
  <si>
    <t>図書整理業務</t>
  </si>
  <si>
    <t>選挙ポスター等掲載業務</t>
  </si>
  <si>
    <t>戸籍等記載事務</t>
  </si>
  <si>
    <t>会議録の受注調整（速記）</t>
  </si>
  <si>
    <t>映画・ビデオ・刊行物の製作</t>
  </si>
  <si>
    <t>032</t>
  </si>
  <si>
    <t>催し物会場設営・イベント企画</t>
  </si>
  <si>
    <t>031</t>
  </si>
  <si>
    <t>住居表示・道路台帳整備</t>
  </si>
  <si>
    <t>030</t>
  </si>
  <si>
    <t>漏水調査</t>
  </si>
  <si>
    <t>029</t>
  </si>
  <si>
    <t>下水管テレビ調査</t>
  </si>
  <si>
    <t>028</t>
  </si>
  <si>
    <t>世論調査</t>
  </si>
  <si>
    <t>027</t>
  </si>
  <si>
    <t>騒音・振動調査</t>
  </si>
  <si>
    <t>026</t>
  </si>
  <si>
    <t>交通量調査</t>
  </si>
  <si>
    <t>025</t>
  </si>
  <si>
    <t>公害調査</t>
  </si>
  <si>
    <t>024</t>
  </si>
  <si>
    <t>023</t>
  </si>
  <si>
    <t>022</t>
  </si>
  <si>
    <t>021</t>
  </si>
  <si>
    <t>020</t>
  </si>
  <si>
    <t>019</t>
  </si>
  <si>
    <t>害虫駆除</t>
  </si>
  <si>
    <t>018</t>
  </si>
  <si>
    <t>雑草除去</t>
  </si>
  <si>
    <t>017</t>
  </si>
  <si>
    <t>公園広場等保護管理</t>
  </si>
  <si>
    <t>016</t>
  </si>
  <si>
    <t>道路清掃</t>
  </si>
  <si>
    <t>015</t>
  </si>
  <si>
    <t>管渠・暗渠等清掃</t>
  </si>
  <si>
    <t>014</t>
  </si>
  <si>
    <t>013</t>
  </si>
  <si>
    <t>012</t>
  </si>
  <si>
    <t>011</t>
  </si>
  <si>
    <t>プール設備保守管理</t>
  </si>
  <si>
    <t>010</t>
  </si>
  <si>
    <t>自家用電気工作物保守管理</t>
  </si>
  <si>
    <t>009</t>
  </si>
  <si>
    <t>通信、音響設備保守管理</t>
  </si>
  <si>
    <t>008</t>
  </si>
  <si>
    <t>原動機、冷凍機保守管理</t>
  </si>
  <si>
    <t>007</t>
  </si>
  <si>
    <t>006</t>
  </si>
  <si>
    <t>エレベータ保守管理</t>
  </si>
  <si>
    <t>005</t>
  </si>
  <si>
    <t>冷暖房設備保守管理</t>
  </si>
  <si>
    <t>004</t>
  </si>
  <si>
    <t>建物清掃</t>
  </si>
  <si>
    <t>003</t>
  </si>
  <si>
    <t>002</t>
  </si>
  <si>
    <t>001</t>
  </si>
  <si>
    <t>033</t>
  </si>
  <si>
    <t>034</t>
  </si>
  <si>
    <t>035</t>
  </si>
  <si>
    <t>036</t>
  </si>
  <si>
    <t>037</t>
  </si>
  <si>
    <t>038</t>
  </si>
  <si>
    <t>039</t>
  </si>
  <si>
    <t>040</t>
  </si>
  <si>
    <t>041</t>
  </si>
  <si>
    <t>042</t>
  </si>
  <si>
    <t>043</t>
  </si>
  <si>
    <t>044</t>
  </si>
  <si>
    <t>045</t>
  </si>
  <si>
    <t>046</t>
  </si>
  <si>
    <t>090</t>
  </si>
  <si>
    <t>営業希望種目</t>
    <rPh sb="0" eb="2">
      <t>エイギョウ</t>
    </rPh>
    <rPh sb="2" eb="4">
      <t>キボウ</t>
    </rPh>
    <rPh sb="4" eb="6">
      <t>シュモク</t>
    </rPh>
    <phoneticPr fontId="6"/>
  </si>
  <si>
    <t>その他の保守管理
（004から012以外の保守管理）</t>
    <phoneticPr fontId="5"/>
  </si>
  <si>
    <t>各種調査研究コンサルタント
（建設関係を除く）</t>
    <phoneticPr fontId="5"/>
  </si>
  <si>
    <t>コンピュータ関連・ソフトウェア開発情報処理</t>
    <phoneticPr fontId="5"/>
  </si>
  <si>
    <t>警備保障（建物は除く（建物警備002へ））（交通警備 等）</t>
    <phoneticPr fontId="5"/>
  </si>
  <si>
    <t>業種区分</t>
    <rPh sb="0" eb="2">
      <t>ギョウシュ</t>
    </rPh>
    <rPh sb="2" eb="4">
      <t>クブン</t>
    </rPh>
    <phoneticPr fontId="5"/>
  </si>
  <si>
    <t>例)2025/4/1、R7/4/1</t>
    <phoneticPr fontId="5"/>
  </si>
  <si>
    <t>例)2025/4/1</t>
    <phoneticPr fontId="5"/>
  </si>
  <si>
    <t>例)10　登録を希望する業種に係る事業の開始日（複数の業種を希望する場合は最も早い開始日）から申請日の属する年度の3月31日までの期間（１年未満切り捨て）を入力してください。
ただし、この間に当該事業を中断した期間がある場合には、これを除いた期間（１年未満切り捨て）を入力してください。
営業年数が2年に満たない場合は、申請することができません。</t>
    <rPh sb="78" eb="80">
      <t>ニュウリョク</t>
    </rPh>
    <rPh sb="134" eb="136">
      <t>ニュウリョク</t>
    </rPh>
    <phoneticPr fontId="5"/>
  </si>
  <si>
    <t>従業員数</t>
    <phoneticPr fontId="5"/>
  </si>
  <si>
    <t>人</t>
    <rPh sb="0" eb="1">
      <t>ニン</t>
    </rPh>
    <phoneticPr fontId="5"/>
  </si>
  <si>
    <t>資本金</t>
    <rPh sb="0" eb="3">
      <t>シホンキン</t>
    </rPh>
    <phoneticPr fontId="6"/>
  </si>
  <si>
    <t>自己資本金</t>
    <phoneticPr fontId="5"/>
  </si>
  <si>
    <t>その他の事務用品
101～105 以外の事務用品、教材</t>
    <phoneticPr fontId="5"/>
  </si>
  <si>
    <t>その他の印刷・紙類
111～117 以外の印刷・紙類</t>
    <phoneticPr fontId="5"/>
  </si>
  <si>
    <t>その他の什器等
121～123 以外の家具、什器類等</t>
    <phoneticPr fontId="5"/>
  </si>
  <si>
    <t>その他の繊維、衣料品
131～134 以外の繊維、衣料品</t>
    <phoneticPr fontId="5"/>
  </si>
  <si>
    <t>その他の文化・生活用品
141～153 以外の文化・生活用品
（民生用時計、貴金属、梱包資材、ダンボール 等）</t>
    <phoneticPr fontId="5"/>
  </si>
  <si>
    <t>その他の食料品
161～163 以外の食料品</t>
    <phoneticPr fontId="5"/>
  </si>
  <si>
    <t>その他の燃料、油脂類
171～173 以外の燃料、油脂類</t>
    <phoneticPr fontId="5"/>
  </si>
  <si>
    <t>その他の薬品、医療用機器材
181～189 以外の薬品、医療用機器材</t>
    <phoneticPr fontId="5"/>
  </si>
  <si>
    <t>その他の建設資材
201～206 以外の建設資材</t>
    <phoneticPr fontId="5"/>
  </si>
  <si>
    <t>その他一般機械器具
211～215を除く(自動販売機等)</t>
    <phoneticPr fontId="5"/>
  </si>
  <si>
    <t>その他電気機械器具
217～220を除く</t>
    <phoneticPr fontId="5"/>
  </si>
  <si>
    <t>その他精密機械器具
222～223を除く</t>
    <phoneticPr fontId="5"/>
  </si>
  <si>
    <t>その他の機械器具
225～227以外の機械器具</t>
    <phoneticPr fontId="5"/>
  </si>
  <si>
    <t>直前1年間の売上総額
(千円)</t>
    <rPh sb="12" eb="14">
      <t>センエン</t>
    </rPh>
    <phoneticPr fontId="5"/>
  </si>
  <si>
    <t>その他の役務（001から048以外の役務）</t>
    <phoneticPr fontId="5"/>
  </si>
  <si>
    <t>047</t>
    <phoneticPr fontId="5"/>
  </si>
  <si>
    <t>048</t>
    <phoneticPr fontId="5"/>
  </si>
  <si>
    <t>その他
101～242のいずれにも該当しないもの</t>
    <phoneticPr fontId="5"/>
  </si>
  <si>
    <t>*4：所有権の移転の登記等の権利に関する登記の申請手続(司法書士の資格を確認できる書類の写しを添付してください。)</t>
  </si>
  <si>
    <t>*5：分筆や地積更正等の不動産の表示に関する登記について必要な調査または測量(地積測量図等の図面の作成を含む)及び不動産の表示に関する登記の申請手続(土地家屋調査士の資格を確認できる書類の写しを添付してください。)</t>
  </si>
  <si>
    <t>直前1年間の売上総額</t>
    <phoneticPr fontId="5"/>
  </si>
  <si>
    <t>主たる取扱品名（代理店・特約店）　記載例103：事務机((株)○○代理店)</t>
    <phoneticPr fontId="5"/>
  </si>
  <si>
    <r>
      <t>登記関連業務</t>
    </r>
    <r>
      <rPr>
        <sz val="11"/>
        <color rgb="FFFF0000"/>
        <rFont val="ＭＳ ゴシック"/>
        <family val="3"/>
        <charset val="128"/>
      </rPr>
      <t>*4</t>
    </r>
    <r>
      <rPr>
        <sz val="11"/>
        <color theme="1"/>
        <rFont val="ＭＳ ゴシック"/>
        <family val="3"/>
        <charset val="128"/>
      </rPr>
      <t xml:space="preserve">
所有権移転登記等権利に関する登記申請</t>
    </r>
    <phoneticPr fontId="5"/>
  </si>
  <si>
    <r>
      <t>登記関連業務</t>
    </r>
    <r>
      <rPr>
        <sz val="11"/>
        <color rgb="FFFF0000"/>
        <rFont val="ＭＳ ゴシック"/>
        <family val="3"/>
        <charset val="128"/>
      </rPr>
      <t>*5</t>
    </r>
    <r>
      <rPr>
        <sz val="11"/>
        <color theme="1"/>
        <rFont val="ＭＳ ゴシック"/>
        <family val="3"/>
        <charset val="128"/>
      </rPr>
      <t xml:space="preserve">
不動産の表示に関する登記調査、登記申請、地積測量図等図面の作成を含む測量</t>
    </r>
    <phoneticPr fontId="5"/>
  </si>
  <si>
    <t>28_小野市</t>
  </si>
  <si>
    <t>物品</t>
  </si>
  <si>
    <t>例)スズキグミ　全角カタカナで入力してください。法人格（例：カブシキガイシャ）は入力しないでください。</t>
    <rPh sb="40" eb="42">
      <t>ニュウリョク</t>
    </rPh>
    <phoneticPr fontId="5"/>
  </si>
  <si>
    <t>例)0000-00-0000　半角の数字とハイフンで入力してください。ＦＡＸがない場合は「0000-00-0000」と入力してください。</t>
    <phoneticPr fontId="5"/>
  </si>
  <si>
    <t>例)0000-00-0000　通知等を受ける番号を半角の数字とハイフンで入力してください。</t>
    <phoneticPr fontId="5"/>
  </si>
  <si>
    <t>例)スズキグミ　カンサイエイギョウショ
正式名称を全角カタカナで入力してください。法人格（例：カブシキガイシャ）は入力しないでください。支店・営業所名は、１文字空けて入力してください。</t>
    <phoneticPr fontId="5"/>
  </si>
  <si>
    <t>小野市 一般競争(指名競争)参加資格審査申請書【物品・役務の提供等】</t>
    <rPh sb="0" eb="3">
      <t>オノシ</t>
    </rPh>
    <rPh sb="4" eb="6">
      <t>イッパン</t>
    </rPh>
    <rPh sb="6" eb="8">
      <t>キョウソウ</t>
    </rPh>
    <rPh sb="9" eb="11">
      <t>シメイ</t>
    </rPh>
    <rPh sb="11" eb="13">
      <t>キョウソウ</t>
    </rPh>
    <rPh sb="24" eb="26">
      <t>ブッピン</t>
    </rPh>
    <rPh sb="27" eb="29">
      <t>エキム</t>
    </rPh>
    <rPh sb="30" eb="32">
      <t>テイキョウ</t>
    </rPh>
    <rPh sb="32" eb="33">
      <t>トウ</t>
    </rPh>
    <phoneticPr fontId="5"/>
  </si>
  <si>
    <t>物品・役務の提供等に係る入札に参加する資格の審査を申請します。この申請書及び添付書類の全ての記載事項は、事実と相違ないことを誓約します。有資格者である期間中に申請内容に変更があった場合、または小野市指名停止基準に該当した場合は、速やかに報告いたします。</t>
    <rPh sb="0" eb="2">
      <t>ブッピン</t>
    </rPh>
    <rPh sb="3" eb="5">
      <t>エキム</t>
    </rPh>
    <rPh sb="6" eb="8">
      <t>テイキョウ</t>
    </rPh>
    <rPh sb="8" eb="9">
      <t>トウ</t>
    </rPh>
    <phoneticPr fontId="5"/>
  </si>
  <si>
    <r>
      <t>ガス、石油機器</t>
    </r>
    <r>
      <rPr>
        <sz val="11"/>
        <color rgb="FFEE0000"/>
        <rFont val="ＭＳ ゴシック"/>
        <family val="3"/>
        <charset val="128"/>
      </rPr>
      <t>*1</t>
    </r>
    <phoneticPr fontId="5"/>
  </si>
  <si>
    <r>
      <t>仕出し弁当</t>
    </r>
    <r>
      <rPr>
        <sz val="11"/>
        <color rgb="FFEE0000"/>
        <rFont val="ＭＳ ゴシック"/>
        <family val="3"/>
        <charset val="128"/>
      </rPr>
      <t>*1</t>
    </r>
    <phoneticPr fontId="5"/>
  </si>
  <si>
    <r>
      <t>燃料油</t>
    </r>
    <r>
      <rPr>
        <sz val="11"/>
        <color rgb="FFEE0000"/>
        <rFont val="ＭＳ ゴシック"/>
        <family val="3"/>
        <charset val="128"/>
      </rPr>
      <t>*1</t>
    </r>
    <phoneticPr fontId="5"/>
  </si>
  <si>
    <r>
      <t>ガス</t>
    </r>
    <r>
      <rPr>
        <sz val="11"/>
        <color rgb="FFEE0000"/>
        <rFont val="ＭＳ ゴシック"/>
        <family val="3"/>
        <charset val="128"/>
      </rPr>
      <t>*1</t>
    </r>
    <phoneticPr fontId="5"/>
  </si>
  <si>
    <r>
      <t>医薬品</t>
    </r>
    <r>
      <rPr>
        <sz val="11"/>
        <color rgb="FFEE0000"/>
        <rFont val="ＭＳ ゴシック"/>
        <family val="3"/>
        <charset val="128"/>
      </rPr>
      <t>*1</t>
    </r>
    <phoneticPr fontId="5"/>
  </si>
  <si>
    <r>
      <t>試薬</t>
    </r>
    <r>
      <rPr>
        <sz val="11"/>
        <color rgb="FFEE0000"/>
        <rFont val="ＭＳ ゴシック"/>
        <family val="3"/>
        <charset val="128"/>
      </rPr>
      <t>*1</t>
    </r>
    <phoneticPr fontId="5"/>
  </si>
  <si>
    <r>
      <t>工業用薬品</t>
    </r>
    <r>
      <rPr>
        <sz val="11"/>
        <color rgb="FFEE0000"/>
        <rFont val="ＭＳ ゴシック"/>
        <family val="3"/>
        <charset val="128"/>
      </rPr>
      <t>*1</t>
    </r>
    <phoneticPr fontId="5"/>
  </si>
  <si>
    <r>
      <t>医療用機器</t>
    </r>
    <r>
      <rPr>
        <sz val="11"/>
        <color rgb="FFEE0000"/>
        <rFont val="ＭＳ ゴシック"/>
        <family val="3"/>
        <charset val="128"/>
      </rPr>
      <t>*1</t>
    </r>
    <phoneticPr fontId="5"/>
  </si>
  <si>
    <r>
      <t>建物警備</t>
    </r>
    <r>
      <rPr>
        <sz val="11"/>
        <color rgb="FFFF0000"/>
        <rFont val="ＭＳ ゴシック"/>
        <family val="3"/>
        <charset val="128"/>
      </rPr>
      <t>*1</t>
    </r>
    <phoneticPr fontId="5"/>
  </si>
  <si>
    <r>
      <t>消防用設備保守管理</t>
    </r>
    <r>
      <rPr>
        <sz val="11"/>
        <color rgb="FFFF0000"/>
        <rFont val="ＭＳ ゴシック"/>
        <family val="3"/>
        <charset val="128"/>
      </rPr>
      <t>*1</t>
    </r>
    <phoneticPr fontId="5"/>
  </si>
  <si>
    <r>
      <t>貯水槽清掃保守管理</t>
    </r>
    <r>
      <rPr>
        <sz val="11"/>
        <color rgb="FFFF0000"/>
        <rFont val="ＭＳ ゴシック"/>
        <family val="3"/>
        <charset val="128"/>
      </rPr>
      <t>*1</t>
    </r>
    <phoneticPr fontId="5"/>
  </si>
  <si>
    <r>
      <t>浄化槽清掃保守管理</t>
    </r>
    <r>
      <rPr>
        <sz val="11"/>
        <color rgb="FFFF0000"/>
        <rFont val="ＭＳ ゴシック"/>
        <family val="3"/>
        <charset val="128"/>
      </rPr>
      <t>*1</t>
    </r>
    <phoneticPr fontId="5"/>
  </si>
  <si>
    <r>
      <t>貨物運搬</t>
    </r>
    <r>
      <rPr>
        <sz val="11"/>
        <color rgb="FFFF0000"/>
        <rFont val="ＭＳ ゴシック"/>
        <family val="3"/>
        <charset val="128"/>
      </rPr>
      <t>*1</t>
    </r>
    <phoneticPr fontId="5"/>
  </si>
  <si>
    <r>
      <t>一般廃棄物収集運搬処分</t>
    </r>
    <r>
      <rPr>
        <sz val="11"/>
        <color rgb="FFFF0000"/>
        <rFont val="ＭＳ ゴシック"/>
        <family val="3"/>
        <charset val="128"/>
      </rPr>
      <t>*1</t>
    </r>
    <phoneticPr fontId="5"/>
  </si>
  <si>
    <r>
      <t>産業廃棄物収集運搬処分</t>
    </r>
    <r>
      <rPr>
        <sz val="11"/>
        <color rgb="FFFF0000"/>
        <rFont val="ＭＳ ゴシック"/>
        <family val="3"/>
        <charset val="128"/>
      </rPr>
      <t>*1</t>
    </r>
    <phoneticPr fontId="5"/>
  </si>
  <si>
    <r>
      <t>水質分析</t>
    </r>
    <r>
      <rPr>
        <sz val="11"/>
        <color rgb="FFFF0000"/>
        <rFont val="ＭＳ ゴシック"/>
        <family val="3"/>
        <charset val="128"/>
      </rPr>
      <t>*1</t>
    </r>
    <phoneticPr fontId="5"/>
  </si>
  <si>
    <r>
      <t>大気測定・分析</t>
    </r>
    <r>
      <rPr>
        <sz val="11"/>
        <color rgb="FFFF0000"/>
        <rFont val="ＭＳ ゴシック"/>
        <family val="3"/>
        <charset val="128"/>
      </rPr>
      <t>*1</t>
    </r>
    <phoneticPr fontId="5"/>
  </si>
  <si>
    <r>
      <t>人材派遣業務</t>
    </r>
    <r>
      <rPr>
        <sz val="11"/>
        <color rgb="FFFF0000"/>
        <rFont val="ＭＳ ゴシック"/>
        <family val="3"/>
        <charset val="128"/>
      </rPr>
      <t>*1</t>
    </r>
    <phoneticPr fontId="5"/>
  </si>
  <si>
    <r>
      <t>衣類等クリーニング</t>
    </r>
    <r>
      <rPr>
        <sz val="11"/>
        <color rgb="FFFF0000"/>
        <rFont val="ＭＳ ゴシック"/>
        <family val="3"/>
        <charset val="128"/>
      </rPr>
      <t>*1</t>
    </r>
    <phoneticPr fontId="5"/>
  </si>
  <si>
    <r>
      <t>車両整備（車検・一般整備・修理）</t>
    </r>
    <r>
      <rPr>
        <sz val="11"/>
        <color rgb="FFFF0000"/>
        <rFont val="ＭＳ ゴシック"/>
        <family val="3"/>
        <charset val="128"/>
      </rPr>
      <t>*1</t>
    </r>
    <phoneticPr fontId="5"/>
  </si>
  <si>
    <t>*1：*1の業務をはじめ、業務を行うにあたって法令上許認可や登録が必要な業務を希望する場合は許認可や登録がわかる書類の写しを添付して下さい。</t>
    <phoneticPr fontId="5"/>
  </si>
  <si>
    <r>
      <t>学校給食用物資</t>
    </r>
    <r>
      <rPr>
        <sz val="11"/>
        <color rgb="FFFF0000"/>
        <rFont val="ＭＳ ゴシック"/>
        <family val="3"/>
        <charset val="128"/>
      </rPr>
      <t>*2</t>
    </r>
    <phoneticPr fontId="5"/>
  </si>
  <si>
    <t>*2：学校給食センターへ給食物資を納入希望する場合、必ず、「167」を希望してください。申請受理後、学校給食センターへ連絡をお願いします。(0794-63-1026)</t>
    <rPh sb="35" eb="37">
      <t>キボウ</t>
    </rPh>
    <phoneticPr fontId="5"/>
  </si>
  <si>
    <r>
      <t>建物管理</t>
    </r>
    <r>
      <rPr>
        <sz val="11"/>
        <color rgb="FFFF0000"/>
        <rFont val="ＭＳ ゴシック"/>
        <family val="3"/>
        <charset val="128"/>
      </rPr>
      <t>*1*3</t>
    </r>
    <phoneticPr fontId="5"/>
  </si>
  <si>
    <t>*3：分類番号002～004まですべて履行可能な場合、001を希望することができます。この場合002～004は希望しないでください。</t>
    <rPh sb="31" eb="33">
      <t>キボウ</t>
    </rPh>
    <rPh sb="55" eb="57">
      <t>キボウ</t>
    </rPh>
    <phoneticPr fontId="5"/>
  </si>
  <si>
    <r>
      <t xml:space="preserve">登録を希望する場合、希望・順位、主たる取扱品名（代理店・特約店）(物品の販売、製造の場合)／業務内容(役務の提供等の場合)、直前1年間の売上総額(千円)欄を入力してください。
希望・順位欄には、登録を希望する業種区分の順位を1から15まで順に半角数字で入力してください。「物品の販売、製造」「役務の提供等」ともに希望がある場合は、順位を分けず、一連で順位を付けてください。15位まで希望できます。
</t>
    </r>
    <r>
      <rPr>
        <sz val="10"/>
        <rFont val="ＭＳ ゴシック"/>
        <family val="3"/>
        <charset val="128"/>
      </rPr>
      <t>代理店・特約店として申請する場合は、その事実が確認できる書類の写しを添付してください。</t>
    </r>
    <rPh sb="0" eb="2">
      <t>トウロク</t>
    </rPh>
    <rPh sb="58" eb="60">
      <t>バアイ</t>
    </rPh>
    <rPh sb="76" eb="77">
      <t>ラン</t>
    </rPh>
    <rPh sb="165" eb="167">
      <t>ジュンイ</t>
    </rPh>
    <rPh sb="168" eb="169">
      <t>ワ</t>
    </rPh>
    <phoneticPr fontId="6"/>
  </si>
  <si>
    <t>数字の個数</t>
    <rPh sb="0" eb="2">
      <t>スウジ</t>
    </rPh>
    <rPh sb="3" eb="5">
      <t>コスウ</t>
    </rPh>
    <phoneticPr fontId="5"/>
  </si>
  <si>
    <t>希望するときエラー</t>
    <rPh sb="0" eb="2">
      <t>キボウ</t>
    </rPh>
    <phoneticPr fontId="5"/>
  </si>
  <si>
    <t>希望しないときエラー</t>
    <rPh sb="0" eb="2">
      <t>キボウ</t>
    </rPh>
    <phoneticPr fontId="5"/>
  </si>
  <si>
    <t>Ver.8.0.2</t>
    <phoneticPr fontId="5"/>
  </si>
  <si>
    <t>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</si>
</sst>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6"/>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1"/>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b/>
      <sz val="11"/>
      <name val="ＭＳ ゴシック"/>
      <family val="3"/>
      <charset val="128"/>
    </font>
    <font>
      <sz val="11"/>
      <color rgb="FFEE0000"/>
      <name val="ＭＳ ゴシック"/>
      <family val="3"/>
      <charset val="128"/>
    </font>
  </fonts>
  <fills count="6">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7" tint="0.59999389629810485"/>
        <bgColor indexed="64"/>
      </patternFill>
    </fill>
  </fills>
  <borders count="48">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right style="hair">
        <color auto="1"/>
      </right>
      <top/>
      <bottom style="hair">
        <color auto="1"/>
      </bottom>
      <diagonal/>
    </border>
    <border>
      <left/>
      <right style="hair">
        <color auto="1"/>
      </right>
      <top style="thin">
        <color indexed="64"/>
      </top>
      <bottom style="hair">
        <color auto="1"/>
      </bottom>
      <diagonal/>
    </border>
    <border>
      <left/>
      <right style="hair">
        <color indexed="64"/>
      </right>
      <top style="hair">
        <color indexed="64"/>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right style="hair">
        <color auto="1"/>
      </right>
      <top style="thin">
        <color indexed="64"/>
      </top>
      <bottom/>
      <diagonal/>
    </border>
    <border>
      <left/>
      <right style="hair">
        <color indexed="64"/>
      </right>
      <top/>
      <bottom/>
      <diagonal/>
    </border>
    <border>
      <left style="hair">
        <color indexed="64"/>
      </left>
      <right/>
      <top/>
      <bottom style="thin">
        <color auto="1"/>
      </bottom>
      <diagonal/>
    </border>
    <border>
      <left style="hair">
        <color indexed="64"/>
      </left>
      <right style="hair">
        <color auto="1"/>
      </right>
      <top style="hair">
        <color indexed="64"/>
      </top>
      <bottom style="hair">
        <color auto="1"/>
      </bottom>
      <diagonal/>
    </border>
    <border>
      <left style="hair">
        <color indexed="64"/>
      </left>
      <right style="thin">
        <color indexed="64"/>
      </right>
      <top style="hair">
        <color indexed="64"/>
      </top>
      <bottom style="hair">
        <color indexed="64"/>
      </bottom>
      <diagonal/>
    </border>
    <border>
      <left style="hair">
        <color auto="1"/>
      </left>
      <right style="hair">
        <color indexed="64"/>
      </right>
      <top style="thin">
        <color indexed="64"/>
      </top>
      <bottom style="hair">
        <color indexed="64"/>
      </bottom>
      <diagonal/>
    </border>
  </borders>
  <cellStyleXfs count="20">
    <xf numFmtId="0" fontId="0" fillId="0" borderId="0">
      <alignment vertical="center"/>
    </xf>
    <xf numFmtId="0" fontId="3" fillId="0" borderId="0">
      <alignment vertical="center"/>
    </xf>
    <xf numFmtId="0" fontId="7"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3" fillId="0" borderId="0">
      <alignment vertical="center"/>
    </xf>
    <xf numFmtId="38" fontId="10" fillId="0" borderId="0" applyFont="0" applyFill="0" applyBorder="0" applyAlignment="0" applyProtection="0">
      <alignment vertical="center"/>
    </xf>
    <xf numFmtId="0" fontId="8" fillId="0" borderId="0">
      <alignment vertical="center"/>
    </xf>
    <xf numFmtId="176" fontId="9" fillId="0" borderId="0" applyFont="0" applyFill="0" applyBorder="0" applyAlignment="0" applyProtection="0">
      <alignment vertical="center"/>
    </xf>
    <xf numFmtId="0" fontId="8" fillId="0" borderId="0"/>
    <xf numFmtId="0" fontId="7" fillId="0" borderId="0">
      <alignment vertical="center"/>
    </xf>
    <xf numFmtId="0" fontId="3" fillId="0" borderId="0">
      <alignment vertical="center"/>
    </xf>
    <xf numFmtId="38" fontId="10"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176" fontId="9" fillId="0" borderId="0" applyFont="0" applyFill="0" applyBorder="0" applyAlignment="0" applyProtection="0">
      <alignment vertical="center"/>
    </xf>
    <xf numFmtId="38" fontId="1" fillId="0" borderId="0" applyFont="0" applyFill="0" applyBorder="0" applyAlignment="0" applyProtection="0">
      <alignment vertical="center"/>
    </xf>
  </cellStyleXfs>
  <cellXfs count="341">
    <xf numFmtId="0" fontId="0" fillId="0" borderId="0" xfId="0">
      <alignment vertical="center"/>
    </xf>
    <xf numFmtId="49" fontId="17" fillId="2" borderId="0" xfId="0" applyNumberFormat="1" applyFont="1" applyFill="1" applyAlignment="1" applyProtection="1">
      <alignment horizontal="left" vertical="center"/>
      <protection locked="0"/>
    </xf>
    <xf numFmtId="38" fontId="17" fillId="2" borderId="12" xfId="2" applyNumberFormat="1" applyFont="1" applyFill="1" applyBorder="1" applyAlignment="1" applyProtection="1">
      <alignment horizontal="center" vertical="center"/>
      <protection locked="0"/>
    </xf>
    <xf numFmtId="38" fontId="17" fillId="2" borderId="31" xfId="2" applyNumberFormat="1" applyFont="1" applyFill="1" applyBorder="1" applyAlignment="1" applyProtection="1">
      <alignment horizontal="center" vertical="center"/>
      <protection locked="0"/>
    </xf>
    <xf numFmtId="49" fontId="17" fillId="2" borderId="5" xfId="0" applyNumberFormat="1" applyFont="1" applyFill="1" applyBorder="1" applyAlignment="1" applyProtection="1">
      <alignment horizontal="left" vertical="center" wrapText="1"/>
      <protection locked="0"/>
    </xf>
    <xf numFmtId="49" fontId="17" fillId="2" borderId="6" xfId="0" applyNumberFormat="1" applyFont="1" applyFill="1" applyBorder="1" applyAlignment="1" applyProtection="1">
      <alignment horizontal="left" vertical="center" wrapText="1"/>
      <protection locked="0"/>
    </xf>
    <xf numFmtId="49" fontId="17" fillId="2" borderId="31" xfId="0" applyNumberFormat="1" applyFont="1" applyFill="1" applyBorder="1" applyAlignment="1" applyProtection="1">
      <alignment horizontal="left" vertical="center" wrapText="1"/>
      <protection locked="0"/>
    </xf>
    <xf numFmtId="38" fontId="17" fillId="2" borderId="6" xfId="19" applyFont="1" applyFill="1" applyBorder="1" applyAlignment="1" applyProtection="1">
      <alignment horizontal="right" vertical="center"/>
      <protection locked="0"/>
    </xf>
    <xf numFmtId="38" fontId="17" fillId="2" borderId="7" xfId="19" applyFont="1" applyFill="1" applyBorder="1" applyAlignment="1" applyProtection="1">
      <alignment horizontal="right" vertical="center"/>
      <protection locked="0"/>
    </xf>
    <xf numFmtId="49" fontId="17" fillId="2" borderId="31" xfId="2" applyNumberFormat="1" applyFont="1" applyFill="1" applyBorder="1" applyAlignment="1" applyProtection="1">
      <alignment horizontal="center" vertical="center"/>
      <protection locked="0"/>
    </xf>
    <xf numFmtId="38" fontId="17" fillId="2" borderId="0" xfId="1" applyNumberFormat="1" applyFont="1" applyFill="1" applyAlignment="1" applyProtection="1">
      <alignment horizontal="right" vertical="center"/>
      <protection locked="0"/>
    </xf>
    <xf numFmtId="182" fontId="17" fillId="2" borderId="0" xfId="1" applyNumberFormat="1" applyFont="1" applyFill="1" applyAlignment="1" applyProtection="1">
      <alignment horizontal="right" vertical="center"/>
      <protection locked="0"/>
    </xf>
    <xf numFmtId="49" fontId="17" fillId="2" borderId="30" xfId="0" applyNumberFormat="1" applyFont="1" applyFill="1" applyBorder="1" applyAlignment="1" applyProtection="1">
      <alignment horizontal="left" vertical="center" wrapText="1"/>
      <protection locked="0"/>
    </xf>
    <xf numFmtId="49" fontId="17" fillId="2" borderId="3" xfId="0" applyNumberFormat="1" applyFont="1" applyFill="1" applyBorder="1" applyAlignment="1" applyProtection="1">
      <alignment horizontal="left" vertical="center" wrapText="1"/>
      <protection locked="0"/>
    </xf>
    <xf numFmtId="49" fontId="17" fillId="2" borderId="38" xfId="0" applyNumberFormat="1" applyFont="1" applyFill="1" applyBorder="1" applyAlignment="1" applyProtection="1">
      <alignment horizontal="left" vertical="center" wrapText="1"/>
      <protection locked="0"/>
    </xf>
    <xf numFmtId="38" fontId="17" fillId="2" borderId="3" xfId="19" applyFont="1" applyFill="1" applyBorder="1" applyAlignment="1" applyProtection="1">
      <alignment horizontal="right" vertical="center"/>
      <protection locked="0"/>
    </xf>
    <xf numFmtId="38" fontId="17" fillId="2" borderId="4" xfId="19" applyFont="1" applyFill="1" applyBorder="1" applyAlignment="1" applyProtection="1">
      <alignment horizontal="right" vertical="center"/>
      <protection locked="0"/>
    </xf>
    <xf numFmtId="38" fontId="17" fillId="2" borderId="22" xfId="1" applyNumberFormat="1" applyFont="1" applyFill="1" applyBorder="1" applyAlignment="1" applyProtection="1">
      <alignment horizontal="right" vertical="center"/>
      <protection locked="0"/>
    </xf>
    <xf numFmtId="178" fontId="17" fillId="2" borderId="3" xfId="1" applyNumberFormat="1" applyFont="1" applyFill="1" applyBorder="1" applyAlignment="1" applyProtection="1">
      <alignment horizontal="right" vertical="center"/>
      <protection locked="0"/>
    </xf>
    <xf numFmtId="178" fontId="17" fillId="2" borderId="4" xfId="1" applyNumberFormat="1" applyFont="1" applyFill="1" applyBorder="1" applyAlignment="1" applyProtection="1">
      <alignment horizontal="right" vertical="center"/>
      <protection locked="0"/>
    </xf>
    <xf numFmtId="38" fontId="17" fillId="2" borderId="32" xfId="1" applyNumberFormat="1" applyFont="1" applyFill="1" applyBorder="1" applyAlignment="1" applyProtection="1">
      <alignment horizontal="right" vertical="center"/>
      <protection locked="0"/>
    </xf>
    <xf numFmtId="178" fontId="17" fillId="2" borderId="27" xfId="1" applyNumberFormat="1" applyFont="1" applyFill="1" applyBorder="1" applyAlignment="1" applyProtection="1">
      <alignment horizontal="right" vertical="center"/>
      <protection locked="0"/>
    </xf>
    <xf numFmtId="178" fontId="17" fillId="2" borderId="28" xfId="1" applyNumberFormat="1" applyFont="1" applyFill="1" applyBorder="1" applyAlignment="1" applyProtection="1">
      <alignment horizontal="right" vertical="center"/>
      <protection locked="0"/>
    </xf>
    <xf numFmtId="0" fontId="17" fillId="2" borderId="31" xfId="2" applyFont="1" applyFill="1" applyBorder="1" applyAlignment="1" applyProtection="1">
      <alignment horizontal="center" vertical="center"/>
      <protection locked="0"/>
    </xf>
    <xf numFmtId="38" fontId="17" fillId="2" borderId="0" xfId="0" applyNumberFormat="1" applyFont="1" applyFill="1" applyAlignment="1" applyProtection="1">
      <alignment horizontal="right" vertical="center"/>
      <protection locked="0"/>
    </xf>
    <xf numFmtId="14" fontId="17" fillId="2" borderId="0" xfId="0" applyNumberFormat="1" applyFont="1" applyFill="1" applyAlignment="1" applyProtection="1">
      <alignment horizontal="left" vertical="center"/>
      <protection locked="0"/>
    </xf>
    <xf numFmtId="177" fontId="17" fillId="2" borderId="0" xfId="0" applyNumberFormat="1" applyFont="1" applyFill="1" applyAlignment="1" applyProtection="1">
      <alignment horizontal="left" vertical="center"/>
      <protection locked="0"/>
    </xf>
    <xf numFmtId="49" fontId="17" fillId="2" borderId="12" xfId="2" applyNumberFormat="1" applyFont="1" applyFill="1" applyBorder="1" applyAlignment="1" applyProtection="1">
      <alignment horizontal="center" vertical="center"/>
      <protection locked="0"/>
    </xf>
    <xf numFmtId="49" fontId="17" fillId="2" borderId="6" xfId="2" applyNumberFormat="1" applyFont="1" applyFill="1" applyBorder="1" applyAlignment="1" applyProtection="1">
      <alignment horizontal="center" vertical="center"/>
      <protection locked="0"/>
    </xf>
    <xf numFmtId="49" fontId="17" fillId="2" borderId="7" xfId="2" applyNumberFormat="1" applyFont="1" applyFill="1" applyBorder="1" applyAlignment="1" applyProtection="1">
      <alignment horizontal="center" vertical="center"/>
      <protection locked="0"/>
    </xf>
    <xf numFmtId="49" fontId="17" fillId="2" borderId="22" xfId="2" applyNumberFormat="1" applyFont="1" applyFill="1" applyBorder="1" applyAlignment="1" applyProtection="1">
      <alignment horizontal="center" vertical="center"/>
      <protection locked="0"/>
    </xf>
    <xf numFmtId="49" fontId="17" fillId="2" borderId="3" xfId="2" applyNumberFormat="1" applyFont="1" applyFill="1" applyBorder="1" applyAlignment="1" applyProtection="1">
      <alignment horizontal="center" vertical="center"/>
      <protection locked="0"/>
    </xf>
    <xf numFmtId="49" fontId="17" fillId="2" borderId="4" xfId="2" applyNumberFormat="1" applyFont="1" applyFill="1" applyBorder="1" applyAlignment="1" applyProtection="1">
      <alignment horizontal="center" vertical="center"/>
      <protection locked="0"/>
    </xf>
    <xf numFmtId="49" fontId="17" fillId="2" borderId="0" xfId="0" applyNumberFormat="1" applyFont="1" applyFill="1" applyAlignment="1" applyProtection="1">
      <alignment horizontal="left" vertical="center"/>
      <protection locked="0"/>
    </xf>
    <xf numFmtId="38" fontId="17" fillId="2" borderId="0" xfId="0" applyNumberFormat="1" applyFont="1" applyFill="1" applyAlignment="1" applyProtection="1">
      <alignment horizontal="left" vertical="center"/>
      <protection locked="0"/>
    </xf>
    <xf numFmtId="49" fontId="17" fillId="2" borderId="12" xfId="0" applyNumberFormat="1" applyFont="1" applyFill="1" applyBorder="1" applyAlignment="1" applyProtection="1">
      <alignment horizontal="left" vertical="center"/>
      <protection locked="0"/>
    </xf>
    <xf numFmtId="49" fontId="17" fillId="2" borderId="6" xfId="0" applyNumberFormat="1" applyFont="1" applyFill="1" applyBorder="1" applyAlignment="1" applyProtection="1">
      <alignment horizontal="left" vertical="center"/>
      <protection locked="0"/>
    </xf>
    <xf numFmtId="49" fontId="17" fillId="2" borderId="7" xfId="0" applyNumberFormat="1" applyFont="1" applyFill="1" applyBorder="1" applyAlignment="1" applyProtection="1">
      <alignment horizontal="left" vertical="center"/>
      <protection locked="0"/>
    </xf>
    <xf numFmtId="49" fontId="17" fillId="2" borderId="33" xfId="2" applyNumberFormat="1" applyFont="1" applyFill="1" applyBorder="1" applyAlignment="1" applyProtection="1">
      <alignment horizontal="center" vertical="center"/>
      <protection locked="0"/>
    </xf>
    <xf numFmtId="49" fontId="17" fillId="2" borderId="29" xfId="2" applyNumberFormat="1" applyFont="1" applyFill="1" applyBorder="1" applyAlignment="1" applyProtection="1">
      <alignment horizontal="center" vertical="center"/>
      <protection locked="0"/>
    </xf>
    <xf numFmtId="49" fontId="17" fillId="2" borderId="34" xfId="2" applyNumberFormat="1" applyFont="1" applyFill="1" applyBorder="1" applyAlignment="1" applyProtection="1">
      <alignment horizontal="center" vertical="center"/>
      <protection locked="0"/>
    </xf>
    <xf numFmtId="49" fontId="17" fillId="2" borderId="17" xfId="2" applyNumberFormat="1" applyFont="1" applyFill="1" applyBorder="1" applyAlignment="1" applyProtection="1">
      <alignment horizontal="center" vertical="center"/>
      <protection locked="0"/>
    </xf>
    <xf numFmtId="49" fontId="17" fillId="2" borderId="13" xfId="2" applyNumberFormat="1" applyFont="1" applyFill="1" applyBorder="1" applyAlignment="1" applyProtection="1">
      <alignment horizontal="center" vertical="center"/>
      <protection locked="0"/>
    </xf>
    <xf numFmtId="49" fontId="17" fillId="2" borderId="14" xfId="2" applyNumberFormat="1" applyFont="1" applyFill="1" applyBorder="1" applyAlignment="1" applyProtection="1">
      <alignment horizontal="center" vertical="center"/>
      <protection locked="0"/>
    </xf>
    <xf numFmtId="38" fontId="17" fillId="2" borderId="6" xfId="0" applyNumberFormat="1" applyFont="1" applyFill="1" applyBorder="1" applyAlignment="1" applyProtection="1">
      <alignment horizontal="left" vertical="center"/>
      <protection locked="0"/>
    </xf>
    <xf numFmtId="38" fontId="17" fillId="2" borderId="12" xfId="0" applyNumberFormat="1" applyFont="1" applyFill="1" applyBorder="1" applyAlignment="1" applyProtection="1">
      <alignment horizontal="right" vertical="center"/>
      <protection locked="0"/>
    </xf>
    <xf numFmtId="40" fontId="17" fillId="2" borderId="6" xfId="0" applyNumberFormat="1" applyFont="1" applyFill="1" applyBorder="1" applyAlignment="1" applyProtection="1">
      <alignment horizontal="right" vertical="center"/>
      <protection locked="0"/>
    </xf>
    <xf numFmtId="49" fontId="17" fillId="2" borderId="35" xfId="0" applyNumberFormat="1" applyFont="1" applyFill="1" applyBorder="1" applyAlignment="1" applyProtection="1">
      <alignment horizontal="left" vertical="center"/>
      <protection locked="0"/>
    </xf>
    <xf numFmtId="49" fontId="17" fillId="2" borderId="9" xfId="0" applyNumberFormat="1" applyFont="1" applyFill="1" applyBorder="1" applyAlignment="1" applyProtection="1">
      <alignment horizontal="left" vertical="center"/>
      <protection locked="0"/>
    </xf>
    <xf numFmtId="38" fontId="17" fillId="2" borderId="9" xfId="0" applyNumberFormat="1" applyFont="1" applyFill="1" applyBorder="1" applyAlignment="1" applyProtection="1">
      <alignment horizontal="left" vertical="center"/>
      <protection locked="0"/>
    </xf>
    <xf numFmtId="49" fontId="17" fillId="2" borderId="11" xfId="0" applyNumberFormat="1" applyFont="1" applyFill="1" applyBorder="1" applyAlignment="1" applyProtection="1">
      <alignment horizontal="left" vertical="center"/>
      <protection locked="0"/>
    </xf>
    <xf numFmtId="38" fontId="17" fillId="2" borderId="35" xfId="0" applyNumberFormat="1" applyFont="1" applyFill="1" applyBorder="1" applyAlignment="1" applyProtection="1">
      <alignment horizontal="right" vertical="center"/>
      <protection locked="0"/>
    </xf>
    <xf numFmtId="40" fontId="17" fillId="2" borderId="9" xfId="0" applyNumberFormat="1" applyFont="1" applyFill="1" applyBorder="1" applyAlignment="1" applyProtection="1">
      <alignment horizontal="right" vertical="center"/>
      <protection locked="0"/>
    </xf>
    <xf numFmtId="182" fontId="17" fillId="2" borderId="0" xfId="0" applyNumberFormat="1" applyFont="1" applyFill="1" applyAlignment="1" applyProtection="1">
      <alignment horizontal="left" vertical="center"/>
      <protection locked="0"/>
    </xf>
    <xf numFmtId="185" fontId="17" fillId="2" borderId="0" xfId="0" applyNumberFormat="1" applyFont="1" applyFill="1" applyAlignment="1" applyProtection="1">
      <alignment horizontal="left" vertical="center"/>
      <protection locked="0"/>
    </xf>
    <xf numFmtId="181" fontId="17" fillId="2" borderId="0" xfId="0" applyNumberFormat="1" applyFont="1" applyFill="1" applyAlignment="1" applyProtection="1">
      <alignment horizontal="left" vertical="center"/>
      <protection locked="0"/>
    </xf>
    <xf numFmtId="49" fontId="17" fillId="2" borderId="0" xfId="0" applyNumberFormat="1" applyFont="1" applyFill="1" applyAlignment="1" applyProtection="1">
      <alignment horizontal="left" vertical="center" shrinkToFit="1"/>
      <protection locked="0"/>
    </xf>
    <xf numFmtId="0" fontId="17" fillId="2" borderId="0" xfId="0" applyFont="1" applyFill="1" applyAlignment="1" applyProtection="1">
      <alignment horizontal="left" vertical="center" shrinkToFit="1"/>
      <protection locked="0"/>
    </xf>
    <xf numFmtId="0" fontId="17" fillId="2" borderId="0" xfId="0" applyFont="1" applyFill="1" applyAlignment="1" applyProtection="1">
      <alignment horizontal="left" vertical="center"/>
      <protection locked="0"/>
    </xf>
    <xf numFmtId="178" fontId="17" fillId="2" borderId="0" xfId="0" applyNumberFormat="1" applyFont="1" applyFill="1" applyAlignment="1" applyProtection="1">
      <alignment horizontal="left" vertical="center"/>
      <protection locked="0"/>
    </xf>
    <xf numFmtId="38" fontId="17" fillId="2" borderId="12" xfId="1" applyNumberFormat="1" applyFont="1" applyFill="1" applyBorder="1" applyAlignment="1" applyProtection="1">
      <alignment horizontal="right" vertical="center"/>
      <protection locked="0"/>
    </xf>
    <xf numFmtId="178" fontId="17" fillId="2" borderId="6" xfId="1" applyNumberFormat="1" applyFont="1" applyFill="1" applyBorder="1" applyAlignment="1" applyProtection="1">
      <alignment horizontal="right" vertical="center"/>
      <protection locked="0"/>
    </xf>
    <xf numFmtId="178" fontId="17" fillId="2" borderId="7" xfId="1" applyNumberFormat="1" applyFont="1" applyFill="1" applyBorder="1" applyAlignment="1" applyProtection="1">
      <alignment horizontal="right" vertical="center"/>
      <protection locked="0"/>
    </xf>
    <xf numFmtId="38" fontId="17" fillId="2" borderId="22" xfId="2" applyNumberFormat="1" applyFont="1" applyFill="1" applyBorder="1" applyAlignment="1" applyProtection="1">
      <alignment horizontal="center" vertical="center"/>
      <protection locked="0"/>
    </xf>
    <xf numFmtId="0" fontId="17" fillId="2" borderId="38" xfId="2" applyFont="1" applyFill="1" applyBorder="1" applyAlignment="1" applyProtection="1">
      <alignment horizontal="center" vertical="center"/>
      <protection locked="0"/>
    </xf>
    <xf numFmtId="38" fontId="17" fillId="2" borderId="35" xfId="2" applyNumberFormat="1" applyFont="1" applyFill="1" applyBorder="1" applyAlignment="1" applyProtection="1">
      <alignment horizontal="center" vertical="center"/>
      <protection locked="0"/>
    </xf>
    <xf numFmtId="0" fontId="17" fillId="2" borderId="10" xfId="2" applyFont="1" applyFill="1" applyBorder="1" applyAlignment="1" applyProtection="1">
      <alignment horizontal="center" vertical="center"/>
      <protection locked="0"/>
    </xf>
    <xf numFmtId="49" fontId="17" fillId="2" borderId="38" xfId="2" applyNumberFormat="1" applyFont="1" applyFill="1" applyBorder="1" applyAlignment="1" applyProtection="1">
      <alignment horizontal="center" vertical="center"/>
      <protection locked="0"/>
    </xf>
    <xf numFmtId="49" fontId="17" fillId="2" borderId="8" xfId="0" applyNumberFormat="1" applyFont="1" applyFill="1" applyBorder="1" applyAlignment="1" applyProtection="1">
      <alignment horizontal="left" vertical="center" wrapText="1"/>
      <protection locked="0"/>
    </xf>
    <xf numFmtId="49" fontId="17" fillId="2" borderId="9" xfId="0" applyNumberFormat="1" applyFont="1" applyFill="1" applyBorder="1" applyAlignment="1" applyProtection="1">
      <alignment horizontal="left" vertical="center" wrapText="1"/>
      <protection locked="0"/>
    </xf>
    <xf numFmtId="49" fontId="17" fillId="2" borderId="10" xfId="0" applyNumberFormat="1" applyFont="1" applyFill="1" applyBorder="1" applyAlignment="1" applyProtection="1">
      <alignment horizontal="left" vertical="center" wrapText="1"/>
      <protection locked="0"/>
    </xf>
    <xf numFmtId="38" fontId="17" fillId="2" borderId="9" xfId="19" applyFont="1" applyFill="1" applyBorder="1" applyAlignment="1" applyProtection="1">
      <alignment horizontal="right" vertical="center"/>
      <protection locked="0"/>
    </xf>
    <xf numFmtId="38" fontId="17" fillId="2" borderId="11" xfId="19" applyFont="1" applyFill="1" applyBorder="1" applyAlignment="1" applyProtection="1">
      <alignment horizontal="right" vertical="center"/>
      <protection locked="0"/>
    </xf>
    <xf numFmtId="49" fontId="17" fillId="2" borderId="10" xfId="2" applyNumberFormat="1" applyFont="1" applyFill="1" applyBorder="1" applyAlignment="1" applyProtection="1">
      <alignment horizontal="center" vertical="center"/>
      <protection locked="0"/>
    </xf>
    <xf numFmtId="0" fontId="4" fillId="0" borderId="0" xfId="6" applyFont="1" applyProtection="1">
      <alignment vertical="center"/>
    </xf>
    <xf numFmtId="0" fontId="12"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3" fillId="0" borderId="0" xfId="2" applyFont="1" applyProtection="1">
      <alignment vertical="center"/>
    </xf>
    <xf numFmtId="0" fontId="4" fillId="0" borderId="0" xfId="1" applyFont="1" applyProtection="1">
      <alignment vertical="center"/>
    </xf>
    <xf numFmtId="0" fontId="4" fillId="0" borderId="13" xfId="2" applyFont="1" applyBorder="1" applyAlignment="1" applyProtection="1">
      <alignment horizontal="left" vertical="center" wrapText="1"/>
    </xf>
    <xf numFmtId="0" fontId="14" fillId="0" borderId="15" xfId="2" applyFont="1" applyBorder="1" applyProtection="1">
      <alignment vertical="center"/>
    </xf>
    <xf numFmtId="0" fontId="14" fillId="0" borderId="16" xfId="2" applyFont="1" applyBorder="1" applyProtection="1">
      <alignment vertical="center"/>
    </xf>
    <xf numFmtId="0" fontId="14" fillId="0" borderId="18" xfId="2" applyFont="1" applyBorder="1" applyProtection="1">
      <alignment vertical="center"/>
    </xf>
    <xf numFmtId="49" fontId="4" fillId="0" borderId="0" xfId="1" applyNumberFormat="1" applyFont="1" applyProtection="1">
      <alignment vertical="center"/>
    </xf>
    <xf numFmtId="0" fontId="14" fillId="0" borderId="19" xfId="2" applyFont="1" applyBorder="1" applyProtection="1">
      <alignment vertical="center"/>
    </xf>
    <xf numFmtId="0" fontId="14" fillId="0" borderId="0" xfId="2" applyFont="1" applyProtection="1">
      <alignment vertical="center"/>
    </xf>
    <xf numFmtId="0" fontId="14" fillId="0" borderId="21" xfId="2" applyFont="1" applyBorder="1" applyProtection="1">
      <alignment vertical="center"/>
    </xf>
    <xf numFmtId="0" fontId="14" fillId="0" borderId="17" xfId="2" applyFont="1" applyBorder="1" applyProtection="1">
      <alignment vertical="center"/>
    </xf>
    <xf numFmtId="0" fontId="14" fillId="0" borderId="13" xfId="2" applyFont="1" applyBorder="1" applyProtection="1">
      <alignment vertical="center"/>
    </xf>
    <xf numFmtId="0" fontId="14" fillId="0" borderId="14" xfId="2" applyFont="1" applyBorder="1" applyProtection="1">
      <alignment vertical="center"/>
    </xf>
    <xf numFmtId="183" fontId="4" fillId="0" borderId="0" xfId="1" applyNumberFormat="1" applyFont="1" applyProtection="1">
      <alignment vertical="center"/>
    </xf>
    <xf numFmtId="0" fontId="15" fillId="0" borderId="15" xfId="0" applyFont="1" applyBorder="1" applyAlignment="1" applyProtection="1">
      <alignment horizontal="left" vertical="center" indent="1"/>
    </xf>
    <xf numFmtId="0" fontId="15" fillId="0" borderId="16" xfId="0" applyFont="1" applyBorder="1" applyAlignment="1" applyProtection="1">
      <alignment horizontal="left" vertical="center" indent="1"/>
    </xf>
    <xf numFmtId="0" fontId="15" fillId="0" borderId="18" xfId="0" applyFont="1" applyBorder="1" applyAlignment="1" applyProtection="1">
      <alignment horizontal="left" vertical="center" indent="1"/>
    </xf>
    <xf numFmtId="0" fontId="15" fillId="0" borderId="19" xfId="0" applyFont="1" applyBorder="1" applyProtection="1">
      <alignment vertical="center"/>
    </xf>
    <xf numFmtId="0" fontId="15"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4" fillId="0" borderId="21" xfId="0" applyFont="1" applyBorder="1" applyProtection="1">
      <alignment vertical="center"/>
    </xf>
    <xf numFmtId="0" fontId="4" fillId="0" borderId="0" xfId="0" applyFont="1" applyProtection="1">
      <alignment vertical="center"/>
    </xf>
    <xf numFmtId="0" fontId="16" fillId="0" borderId="0" xfId="0" applyFont="1" applyAlignment="1" applyProtection="1">
      <alignment vertical="top"/>
    </xf>
    <xf numFmtId="0" fontId="18" fillId="0" borderId="0" xfId="0" applyFont="1" applyAlignment="1" applyProtection="1">
      <alignment vertical="top"/>
    </xf>
    <xf numFmtId="0" fontId="4" fillId="0" borderId="19" xfId="0" applyFont="1" applyBorder="1" applyProtection="1">
      <alignment vertical="center"/>
    </xf>
    <xf numFmtId="177" fontId="16" fillId="0" borderId="0" xfId="0" applyNumberFormat="1" applyFont="1" applyAlignment="1" applyProtection="1">
      <alignment vertical="top"/>
    </xf>
    <xf numFmtId="0" fontId="19" fillId="0" borderId="21" xfId="0" applyFont="1" applyBorder="1" applyAlignment="1" applyProtection="1">
      <alignment vertical="top"/>
    </xf>
    <xf numFmtId="49" fontId="16"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4" fillId="0" borderId="19" xfId="2" applyFont="1" applyBorder="1" applyProtection="1">
      <alignment vertical="center"/>
    </xf>
    <xf numFmtId="0" fontId="20" fillId="0" borderId="0" xfId="0" applyFont="1" applyAlignment="1" applyProtection="1">
      <alignment vertical="top"/>
    </xf>
    <xf numFmtId="0" fontId="18" fillId="0" borderId="21" xfId="0" applyFont="1" applyBorder="1" applyAlignment="1" applyProtection="1">
      <alignment vertical="top"/>
    </xf>
    <xf numFmtId="0" fontId="4" fillId="0" borderId="17" xfId="0" applyFont="1" applyBorder="1" applyProtection="1">
      <alignment vertical="center"/>
    </xf>
    <xf numFmtId="0" fontId="4" fillId="0" borderId="13" xfId="0" applyFont="1" applyBorder="1" applyProtection="1">
      <alignment vertical="center"/>
    </xf>
    <xf numFmtId="0" fontId="19" fillId="0" borderId="13" xfId="0" applyFont="1" applyBorder="1" applyAlignment="1" applyProtection="1">
      <alignment vertical="top"/>
    </xf>
    <xf numFmtId="49" fontId="19" fillId="0" borderId="13" xfId="0" applyNumberFormat="1" applyFont="1" applyBorder="1" applyAlignment="1" applyProtection="1">
      <alignment vertical="top"/>
    </xf>
    <xf numFmtId="0" fontId="4" fillId="0" borderId="14"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4" fillId="0" borderId="0" xfId="2" applyNumberFormat="1" applyFont="1" applyProtection="1">
      <alignment vertical="center"/>
    </xf>
    <xf numFmtId="0" fontId="16" fillId="0" borderId="0" xfId="0" applyFont="1" applyProtection="1">
      <alignment vertical="center"/>
    </xf>
    <xf numFmtId="0" fontId="18" fillId="0" borderId="0" xfId="0" applyFont="1" applyAlignment="1" applyProtection="1">
      <alignment vertical="top" wrapText="1"/>
    </xf>
    <xf numFmtId="0" fontId="4" fillId="0" borderId="0" xfId="0" applyFont="1" applyAlignment="1" applyProtection="1">
      <alignment vertical="top"/>
    </xf>
    <xf numFmtId="49" fontId="16" fillId="0" borderId="0" xfId="0" applyNumberFormat="1" applyFont="1" applyAlignment="1" applyProtection="1">
      <alignment vertical="top"/>
    </xf>
    <xf numFmtId="182" fontId="16" fillId="0" borderId="0" xfId="0" applyNumberFormat="1" applyFont="1" applyAlignment="1" applyProtection="1">
      <alignment vertical="top"/>
    </xf>
    <xf numFmtId="0" fontId="16" fillId="0" borderId="13" xfId="0" applyFont="1" applyBorder="1" applyAlignment="1" applyProtection="1">
      <alignment horizontal="right" vertical="top"/>
    </xf>
    <xf numFmtId="0" fontId="16" fillId="0" borderId="13" xfId="0" applyFont="1" applyBorder="1" applyAlignment="1" applyProtection="1">
      <alignment vertical="top"/>
    </xf>
    <xf numFmtId="49" fontId="16" fillId="0" borderId="13" xfId="0" applyNumberFormat="1" applyFont="1" applyBorder="1" applyAlignment="1" applyProtection="1">
      <alignment vertical="top"/>
    </xf>
    <xf numFmtId="182" fontId="16"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1" fillId="0" borderId="19" xfId="0" applyFont="1" applyBorder="1" applyProtection="1">
      <alignment vertical="center"/>
    </xf>
    <xf numFmtId="0" fontId="21"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8" fillId="0" borderId="0" xfId="0" applyFont="1" applyAlignment="1" applyProtection="1">
      <alignment horizontal="left" vertical="center" wrapText="1"/>
    </xf>
    <xf numFmtId="178" fontId="16" fillId="0" borderId="0" xfId="0" applyNumberFormat="1" applyFont="1" applyAlignment="1" applyProtection="1">
      <alignment vertical="top"/>
    </xf>
    <xf numFmtId="182" fontId="19" fillId="0" borderId="13" xfId="0" applyNumberFormat="1" applyFont="1" applyBorder="1" applyAlignment="1" applyProtection="1">
      <alignment vertical="top"/>
    </xf>
    <xf numFmtId="182" fontId="19" fillId="0" borderId="0" xfId="0" applyNumberFormat="1" applyFont="1" applyAlignment="1" applyProtection="1">
      <alignment vertical="top"/>
    </xf>
    <xf numFmtId="182" fontId="4" fillId="0" borderId="0" xfId="0" applyNumberFormat="1" applyFont="1" applyProtection="1">
      <alignment vertical="center"/>
    </xf>
    <xf numFmtId="0" fontId="18" fillId="0" borderId="0" xfId="0" applyFont="1" applyProtection="1">
      <alignment vertical="center"/>
    </xf>
    <xf numFmtId="0" fontId="4" fillId="0" borderId="21" xfId="2" applyFont="1" applyBorder="1" applyProtection="1">
      <alignment vertical="center"/>
    </xf>
    <xf numFmtId="49" fontId="18" fillId="0" borderId="0" xfId="0" applyNumberFormat="1" applyFont="1" applyAlignment="1" applyProtection="1">
      <alignment horizontal="right" vertical="top"/>
    </xf>
    <xf numFmtId="178" fontId="19" fillId="0" borderId="13" xfId="0" applyNumberFormat="1" applyFont="1" applyBorder="1" applyAlignment="1" applyProtection="1">
      <alignment vertical="top"/>
    </xf>
    <xf numFmtId="178" fontId="19" fillId="0" borderId="0" xfId="0" applyNumberFormat="1" applyFont="1" applyAlignment="1" applyProtection="1">
      <alignment vertical="top"/>
    </xf>
    <xf numFmtId="178" fontId="4" fillId="0" borderId="0" xfId="0" applyNumberFormat="1" applyFont="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15" fillId="0" borderId="19" xfId="0" applyFont="1" applyBorder="1" applyAlignment="1" applyProtection="1">
      <alignment horizontal="left" vertical="center" indent="1"/>
    </xf>
    <xf numFmtId="0" fontId="15" fillId="0" borderId="0" xfId="0" applyFont="1" applyAlignment="1" applyProtection="1">
      <alignment horizontal="left" vertical="center" indent="1"/>
    </xf>
    <xf numFmtId="181" fontId="4" fillId="0" borderId="0" xfId="0"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8" fillId="0" borderId="0" xfId="0" applyNumberFormat="1" applyFont="1" applyAlignment="1" applyProtection="1">
      <alignment horizontal="right" vertical="top"/>
    </xf>
    <xf numFmtId="0" fontId="18" fillId="0" borderId="0" xfId="0" applyFont="1" applyAlignment="1" applyProtection="1">
      <alignmen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18" fillId="0" borderId="0" xfId="2" applyFont="1" applyAlignment="1" applyProtection="1">
      <alignment horizontal="left" vertical="center" wrapText="1"/>
    </xf>
    <xf numFmtId="0" fontId="4" fillId="0" borderId="20"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5" xfId="2" applyFont="1" applyBorder="1" applyAlignment="1" applyProtection="1">
      <alignment horizontal="center" vertical="center"/>
    </xf>
    <xf numFmtId="0" fontId="4" fillId="0" borderId="16" xfId="2" applyFont="1" applyBorder="1" applyAlignment="1" applyProtection="1">
      <alignment horizontal="center" vertical="center"/>
    </xf>
    <xf numFmtId="0" fontId="4" fillId="0" borderId="18" xfId="2" applyFont="1" applyBorder="1" applyAlignment="1" applyProtection="1">
      <alignment horizontal="center" vertical="center"/>
    </xf>
    <xf numFmtId="49" fontId="4" fillId="0" borderId="20"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8" xfId="0" applyFont="1" applyBorder="1" applyAlignment="1" applyProtection="1">
      <alignment horizontal="center" vertical="center"/>
    </xf>
    <xf numFmtId="180" fontId="4" fillId="0" borderId="21" xfId="0" applyNumberFormat="1" applyFont="1" applyBorder="1" applyProtection="1">
      <alignment vertical="center"/>
    </xf>
    <xf numFmtId="0" fontId="4" fillId="0" borderId="2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4" fillId="3" borderId="22"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3" borderId="2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0" borderId="12"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0" fontId="4" fillId="3" borderId="12"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38" fontId="4" fillId="0" borderId="36" xfId="0" applyNumberFormat="1" applyFont="1" applyBorder="1" applyAlignment="1" applyProtection="1">
      <alignment horizontal="right" vertical="center"/>
    </xf>
    <xf numFmtId="38" fontId="4" fillId="0" borderId="23" xfId="0" applyNumberFormat="1" applyFont="1" applyBorder="1" applyAlignment="1" applyProtection="1">
      <alignment horizontal="right" vertical="center"/>
    </xf>
    <xf numFmtId="0" fontId="22" fillId="0" borderId="21" xfId="0" applyFont="1" applyBorder="1" applyProtection="1">
      <alignment vertical="center"/>
    </xf>
    <xf numFmtId="0" fontId="4" fillId="0" borderId="33" xfId="0" applyFont="1" applyBorder="1" applyAlignment="1" applyProtection="1">
      <alignment horizontal="left" vertical="center"/>
    </xf>
    <xf numFmtId="0" fontId="4" fillId="0" borderId="29" xfId="0" applyFont="1" applyBorder="1" applyAlignment="1" applyProtection="1">
      <alignment horizontal="left" vertical="center"/>
    </xf>
    <xf numFmtId="0" fontId="4" fillId="0" borderId="34" xfId="0" applyFont="1" applyBorder="1" applyAlignment="1" applyProtection="1">
      <alignment horizontal="left" vertical="center"/>
    </xf>
    <xf numFmtId="0" fontId="22" fillId="0" borderId="7" xfId="0" applyFont="1" applyBorder="1" applyProtection="1">
      <alignment vertical="center"/>
    </xf>
    <xf numFmtId="0" fontId="4" fillId="0" borderId="17" xfId="0" applyFont="1" applyBorder="1" applyAlignment="1" applyProtection="1">
      <alignment horizontal="left" vertical="top"/>
    </xf>
    <xf numFmtId="0" fontId="4" fillId="0" borderId="13" xfId="0" applyFont="1" applyBorder="1" applyAlignment="1" applyProtection="1">
      <alignment horizontal="left" vertical="top"/>
    </xf>
    <xf numFmtId="0" fontId="4" fillId="0" borderId="14" xfId="0" applyFont="1" applyBorder="1" applyAlignment="1" applyProtection="1">
      <alignment horizontal="left" vertical="top"/>
    </xf>
    <xf numFmtId="0" fontId="22" fillId="0" borderId="14" xfId="0" applyFont="1" applyBorder="1" applyProtection="1">
      <alignment vertical="center"/>
    </xf>
    <xf numFmtId="0" fontId="4" fillId="0" borderId="0" xfId="0" applyFont="1" applyAlignment="1" applyProtection="1">
      <alignment horizontal="left" vertical="top"/>
    </xf>
    <xf numFmtId="182" fontId="4" fillId="0" borderId="0" xfId="1" applyNumberFormat="1" applyFont="1" applyProtection="1">
      <alignment vertical="center"/>
    </xf>
    <xf numFmtId="178" fontId="4" fillId="0" borderId="21" xfId="1" applyNumberFormat="1" applyFont="1" applyBorder="1" applyAlignment="1" applyProtection="1">
      <alignment horizontal="right" vertical="center"/>
    </xf>
    <xf numFmtId="177" fontId="16" fillId="0" borderId="0" xfId="0" applyNumberFormat="1" applyFont="1" applyAlignment="1" applyProtection="1">
      <alignment horizontal="right" vertical="top"/>
    </xf>
    <xf numFmtId="177" fontId="18"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0" fontId="4" fillId="0" borderId="0" xfId="0" applyFont="1" applyAlignment="1" applyProtection="1">
      <alignment horizontal="left" vertical="center"/>
    </xf>
    <xf numFmtId="178" fontId="4" fillId="0" borderId="0" xfId="1" applyNumberFormat="1" applyFont="1" applyProtection="1">
      <alignment vertical="center"/>
    </xf>
    <xf numFmtId="182" fontId="16" fillId="0" borderId="0" xfId="0" applyNumberFormat="1" applyFont="1" applyAlignment="1" applyProtection="1">
      <alignment horizontal="right" vertical="top"/>
    </xf>
    <xf numFmtId="178" fontId="4" fillId="0" borderId="0" xfId="1" applyNumberFormat="1" applyFont="1" applyAlignment="1" applyProtection="1">
      <alignment horizontal="left" vertical="center"/>
    </xf>
    <xf numFmtId="0" fontId="16" fillId="0" borderId="0" xfId="0" applyFont="1" applyAlignment="1" applyProtection="1">
      <alignment horizontal="left" vertical="top"/>
    </xf>
    <xf numFmtId="178" fontId="4" fillId="0" borderId="0" xfId="1" applyNumberFormat="1" applyFont="1" applyAlignment="1" applyProtection="1">
      <alignment vertical="top"/>
    </xf>
    <xf numFmtId="0" fontId="18" fillId="0" borderId="0" xfId="0" applyFont="1" applyAlignment="1" applyProtection="1">
      <alignment horizontal="left" vertical="top" wrapText="1"/>
    </xf>
    <xf numFmtId="0" fontId="4" fillId="0" borderId="20" xfId="0" applyFont="1" applyBorder="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178" fontId="4" fillId="0" borderId="20" xfId="1" applyNumberFormat="1" applyFont="1" applyBorder="1" applyAlignment="1" applyProtection="1">
      <alignment horizontal="center" vertical="center"/>
    </xf>
    <xf numFmtId="178" fontId="4" fillId="0" borderId="1"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0" fontId="4" fillId="0" borderId="22"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0" fontId="4" fillId="0" borderId="32" xfId="2" applyFont="1" applyBorder="1" applyProtection="1">
      <alignment vertical="center"/>
    </xf>
    <xf numFmtId="0" fontId="4" fillId="0" borderId="27" xfId="2" applyFont="1" applyBorder="1" applyProtection="1">
      <alignment vertical="center"/>
    </xf>
    <xf numFmtId="0" fontId="4" fillId="0" borderId="28" xfId="2" applyFont="1" applyBorder="1" applyProtection="1">
      <alignment vertical="center"/>
    </xf>
    <xf numFmtId="180" fontId="4" fillId="0" borderId="24" xfId="0" applyNumberFormat="1" applyFont="1" applyBorder="1" applyProtection="1">
      <alignment vertical="center"/>
    </xf>
    <xf numFmtId="180" fontId="4" fillId="0" borderId="25" xfId="0" applyNumberFormat="1" applyFont="1" applyBorder="1" applyProtection="1">
      <alignment vertical="center"/>
    </xf>
    <xf numFmtId="180" fontId="4" fillId="0" borderId="26" xfId="0" applyNumberFormat="1" applyFont="1" applyBorder="1" applyProtection="1">
      <alignment vertical="center"/>
    </xf>
    <xf numFmtId="38" fontId="17" fillId="0" borderId="24" xfId="1" applyNumberFormat="1" applyFont="1" applyBorder="1" applyAlignment="1" applyProtection="1">
      <alignment horizontal="right" vertical="center"/>
    </xf>
    <xf numFmtId="178" fontId="17" fillId="0" borderId="25" xfId="1" applyNumberFormat="1" applyFont="1" applyBorder="1" applyAlignment="1" applyProtection="1">
      <alignment horizontal="right" vertical="center"/>
    </xf>
    <xf numFmtId="178" fontId="17" fillId="0" borderId="26" xfId="1" applyNumberFormat="1" applyFont="1" applyBorder="1" applyAlignment="1" applyProtection="1">
      <alignment horizontal="right" vertical="center"/>
    </xf>
    <xf numFmtId="178" fontId="4" fillId="0" borderId="15" xfId="1" applyNumberFormat="1" applyFont="1" applyBorder="1" applyAlignment="1" applyProtection="1">
      <alignment horizontal="left" vertical="center"/>
    </xf>
    <xf numFmtId="178" fontId="4" fillId="0" borderId="16" xfId="1" applyNumberFormat="1" applyFont="1" applyBorder="1" applyAlignment="1" applyProtection="1">
      <alignment horizontal="left" vertical="center"/>
    </xf>
    <xf numFmtId="178" fontId="4" fillId="0" borderId="18" xfId="1" applyNumberFormat="1" applyFont="1" applyBorder="1" applyAlignment="1" applyProtection="1">
      <alignment horizontal="left" vertical="center"/>
    </xf>
    <xf numFmtId="178" fontId="4" fillId="0" borderId="33" xfId="1" applyNumberFormat="1" applyFont="1" applyBorder="1" applyAlignment="1" applyProtection="1">
      <alignment horizontal="left" vertical="center"/>
    </xf>
    <xf numFmtId="178" fontId="4" fillId="0" borderId="29" xfId="1" applyNumberFormat="1" applyFont="1" applyBorder="1" applyAlignment="1" applyProtection="1">
      <alignment horizontal="left" vertical="center"/>
    </xf>
    <xf numFmtId="178" fontId="4" fillId="0" borderId="34" xfId="1" applyNumberFormat="1" applyFont="1" applyBorder="1" applyAlignment="1" applyProtection="1">
      <alignment horizontal="left" vertical="center"/>
    </xf>
    <xf numFmtId="178" fontId="4" fillId="0" borderId="24" xfId="1" quotePrefix="1" applyNumberFormat="1" applyFont="1" applyBorder="1" applyAlignment="1" applyProtection="1">
      <alignment horizontal="left" vertical="center"/>
    </xf>
    <xf numFmtId="178" fontId="4" fillId="0" borderId="25" xfId="1" quotePrefix="1" applyNumberFormat="1" applyFont="1" applyBorder="1" applyAlignment="1" applyProtection="1">
      <alignment horizontal="left" vertical="center"/>
    </xf>
    <xf numFmtId="178" fontId="4" fillId="0" borderId="26" xfId="1" quotePrefix="1" applyNumberFormat="1" applyFont="1" applyBorder="1" applyAlignment="1" applyProtection="1">
      <alignment horizontal="left" vertical="center"/>
    </xf>
    <xf numFmtId="186" fontId="17" fillId="0" borderId="24" xfId="1" applyNumberFormat="1" applyFont="1" applyBorder="1" applyAlignment="1" applyProtection="1">
      <alignment horizontal="right" vertical="center"/>
    </xf>
    <xf numFmtId="184" fontId="17" fillId="0" borderId="25" xfId="1" applyNumberFormat="1" applyFont="1" applyBorder="1" applyAlignment="1" applyProtection="1">
      <alignment horizontal="right" vertical="center"/>
    </xf>
    <xf numFmtId="184" fontId="17" fillId="0" borderId="26" xfId="1" applyNumberFormat="1" applyFont="1" applyBorder="1" applyAlignment="1" applyProtection="1">
      <alignment horizontal="right" vertical="center"/>
    </xf>
    <xf numFmtId="0" fontId="19" fillId="0" borderId="14" xfId="0" applyFont="1" applyBorder="1" applyAlignment="1" applyProtection="1">
      <alignment vertical="top"/>
    </xf>
    <xf numFmtId="178" fontId="4" fillId="0" borderId="0" xfId="1" applyNumberFormat="1" applyFont="1" applyAlignment="1" applyProtection="1">
      <alignment horizontal="left" vertical="center" wrapText="1"/>
    </xf>
    <xf numFmtId="0" fontId="4" fillId="0" borderId="22" xfId="1" applyFont="1" applyBorder="1" applyAlignment="1" applyProtection="1">
      <alignment horizontal="left" vertical="center"/>
    </xf>
    <xf numFmtId="0" fontId="4" fillId="0" borderId="3" xfId="1" applyFont="1" applyBorder="1" applyAlignment="1" applyProtection="1">
      <alignment horizontal="left" vertical="center"/>
    </xf>
    <xf numFmtId="0" fontId="4" fillId="0" borderId="4" xfId="1" applyFont="1" applyBorder="1" applyAlignment="1" applyProtection="1">
      <alignment horizontal="left" vertical="center"/>
    </xf>
    <xf numFmtId="0" fontId="16" fillId="0" borderId="0" xfId="2" applyFont="1" applyProtection="1">
      <alignment vertical="center"/>
    </xf>
    <xf numFmtId="178" fontId="4" fillId="0" borderId="19" xfId="1" applyNumberFormat="1" applyFont="1" applyBorder="1" applyAlignment="1" applyProtection="1">
      <alignment horizontal="left" vertical="center"/>
    </xf>
    <xf numFmtId="178" fontId="4" fillId="0" borderId="21" xfId="1" applyNumberFormat="1" applyFont="1" applyBorder="1" applyAlignment="1" applyProtection="1">
      <alignment horizontal="left" vertical="center"/>
    </xf>
    <xf numFmtId="0" fontId="4" fillId="0" borderId="33" xfId="2" applyFont="1" applyBorder="1" applyAlignment="1" applyProtection="1">
      <alignment horizontal="left" vertical="center"/>
    </xf>
    <xf numFmtId="0" fontId="4" fillId="0" borderId="29" xfId="2" applyFont="1" applyBorder="1" applyAlignment="1" applyProtection="1">
      <alignment horizontal="left" vertical="center"/>
    </xf>
    <xf numFmtId="0" fontId="4" fillId="0" borderId="34" xfId="2" applyFont="1" applyBorder="1" applyAlignment="1" applyProtection="1">
      <alignment horizontal="left" vertical="center"/>
    </xf>
    <xf numFmtId="0" fontId="4" fillId="0" borderId="24" xfId="1" applyFont="1" applyBorder="1" applyAlignment="1" applyProtection="1">
      <alignment horizontal="left" vertical="center"/>
    </xf>
    <xf numFmtId="0" fontId="4" fillId="0" borderId="25" xfId="1" applyFont="1" applyBorder="1" applyAlignment="1" applyProtection="1">
      <alignment horizontal="left" vertical="center"/>
    </xf>
    <xf numFmtId="0" fontId="4" fillId="0" borderId="26" xfId="1" applyFont="1" applyBorder="1" applyAlignment="1" applyProtection="1">
      <alignment horizontal="left" vertical="center"/>
    </xf>
    <xf numFmtId="0" fontId="16" fillId="0" borderId="0" xfId="0" applyFont="1" applyAlignment="1" applyProtection="1">
      <alignment vertical="center" wrapText="1"/>
    </xf>
    <xf numFmtId="183" fontId="4" fillId="0" borderId="0" xfId="2" applyNumberFormat="1" applyFont="1" applyProtection="1">
      <alignment vertical="center"/>
    </xf>
    <xf numFmtId="0" fontId="23" fillId="0" borderId="13" xfId="0" applyFont="1" applyBorder="1" applyProtection="1">
      <alignment vertical="center"/>
    </xf>
    <xf numFmtId="0" fontId="16" fillId="0" borderId="13" xfId="0" applyFont="1" applyBorder="1" applyAlignment="1" applyProtection="1">
      <alignment vertical="center" wrapText="1"/>
    </xf>
    <xf numFmtId="0" fontId="4" fillId="0" borderId="15" xfId="2" applyFont="1" applyBorder="1" applyAlignment="1" applyProtection="1">
      <alignment horizontal="left" vertical="center"/>
    </xf>
    <xf numFmtId="0" fontId="4" fillId="0" borderId="16" xfId="2" applyFont="1" applyBorder="1" applyAlignment="1" applyProtection="1">
      <alignment horizontal="left" vertical="center"/>
    </xf>
    <xf numFmtId="0" fontId="4" fillId="0" borderId="18" xfId="2" applyFont="1" applyBorder="1" applyAlignment="1" applyProtection="1">
      <alignment horizontal="left" vertical="center"/>
    </xf>
    <xf numFmtId="0" fontId="4" fillId="0" borderId="20" xfId="2" applyFont="1" applyBorder="1" applyAlignment="1" applyProtection="1">
      <alignment horizontal="center" vertical="center"/>
    </xf>
    <xf numFmtId="0" fontId="4" fillId="0" borderId="41" xfId="2" applyFont="1" applyBorder="1" applyAlignment="1" applyProtection="1">
      <alignment horizontal="center" vertical="center"/>
    </xf>
    <xf numFmtId="0" fontId="4" fillId="0" borderId="40" xfId="2" applyFont="1" applyBorder="1" applyAlignment="1" applyProtection="1">
      <alignment horizontal="left" vertical="center"/>
    </xf>
    <xf numFmtId="0" fontId="4" fillId="0" borderId="1" xfId="2" applyFont="1" applyBorder="1" applyAlignment="1" applyProtection="1">
      <alignment horizontal="left" vertical="center"/>
    </xf>
    <xf numFmtId="0" fontId="4" fillId="0" borderId="41" xfId="2" applyFont="1" applyBorder="1" applyAlignment="1" applyProtection="1">
      <alignment horizontal="left" vertical="center"/>
    </xf>
    <xf numFmtId="0" fontId="4" fillId="0" borderId="40" xfId="2" applyFont="1" applyBorder="1" applyAlignment="1" applyProtection="1">
      <alignment horizontal="center" vertical="center" wrapText="1"/>
    </xf>
    <xf numFmtId="0" fontId="4" fillId="0" borderId="1" xfId="2" applyFont="1" applyBorder="1" applyAlignment="1" applyProtection="1">
      <alignment horizontal="center" vertical="center" wrapText="1"/>
    </xf>
    <xf numFmtId="0" fontId="4" fillId="0" borderId="2" xfId="2" applyFont="1" applyBorder="1" applyAlignment="1" applyProtection="1">
      <alignment horizontal="center" vertical="center" wrapText="1"/>
    </xf>
    <xf numFmtId="0" fontId="7" fillId="0" borderId="0" xfId="2" applyFont="1" applyAlignment="1" applyProtection="1">
      <alignment vertical="center" wrapText="1"/>
    </xf>
    <xf numFmtId="0" fontId="7" fillId="0" borderId="0" xfId="2" applyFont="1" applyAlignment="1" applyProtection="1">
      <alignment horizontal="center" vertical="center" wrapText="1"/>
    </xf>
    <xf numFmtId="0" fontId="4" fillId="0" borderId="15" xfId="0" applyFont="1" applyBorder="1" applyAlignment="1" applyProtection="1">
      <alignment horizontal="left" vertical="top" wrapText="1"/>
    </xf>
    <xf numFmtId="0" fontId="4" fillId="0" borderId="42" xfId="0" applyFont="1" applyBorder="1" applyAlignment="1" applyProtection="1">
      <alignment horizontal="left" vertical="top" wrapText="1"/>
    </xf>
    <xf numFmtId="0" fontId="4" fillId="0" borderId="47" xfId="0" applyFont="1" applyBorder="1" applyAlignment="1" applyProtection="1">
      <alignment horizontal="center" vertical="center"/>
    </xf>
    <xf numFmtId="0" fontId="4" fillId="0" borderId="30" xfId="0" applyFont="1" applyBorder="1" applyAlignment="1" applyProtection="1">
      <alignment horizontal="left" vertical="center" wrapText="1"/>
    </xf>
    <xf numFmtId="0" fontId="4" fillId="0" borderId="3" xfId="0" applyFont="1" applyBorder="1" applyAlignment="1" applyProtection="1">
      <alignment horizontal="left" vertical="center" wrapText="1"/>
    </xf>
    <xf numFmtId="0" fontId="4" fillId="0" borderId="4" xfId="0" applyFont="1" applyBorder="1" applyAlignment="1" applyProtection="1">
      <alignment horizontal="left" vertical="center" wrapText="1"/>
    </xf>
    <xf numFmtId="0" fontId="4" fillId="5" borderId="0" xfId="2" applyFont="1" applyFill="1" applyProtection="1">
      <alignment vertical="center"/>
    </xf>
    <xf numFmtId="0" fontId="4" fillId="4" borderId="0" xfId="2" applyFont="1" applyFill="1" applyProtection="1">
      <alignment vertical="center"/>
    </xf>
    <xf numFmtId="0" fontId="4" fillId="0" borderId="19" xfId="0" applyFont="1" applyBorder="1" applyAlignment="1" applyProtection="1">
      <alignment horizontal="left" vertical="top" wrapText="1"/>
    </xf>
    <xf numFmtId="0" fontId="4" fillId="0" borderId="43" xfId="0" applyFont="1" applyBorder="1" applyAlignment="1" applyProtection="1">
      <alignment horizontal="left" vertical="top" wrapText="1"/>
    </xf>
    <xf numFmtId="0" fontId="4" fillId="0" borderId="45" xfId="0" applyFont="1" applyBorder="1" applyAlignment="1" applyProtection="1">
      <alignment horizontal="center" vertical="center"/>
    </xf>
    <xf numFmtId="0" fontId="4" fillId="0" borderId="45" xfId="0" applyFont="1" applyBorder="1" applyAlignment="1" applyProtection="1">
      <alignment horizontal="left" vertical="center" wrapText="1"/>
    </xf>
    <xf numFmtId="0" fontId="4" fillId="0" borderId="46" xfId="0" applyFont="1" applyBorder="1" applyAlignment="1" applyProtection="1">
      <alignment horizontal="left" vertical="center" wrapText="1"/>
    </xf>
    <xf numFmtId="0" fontId="4" fillId="0" borderId="36" xfId="0" applyFont="1" applyBorder="1" applyAlignment="1" applyProtection="1">
      <alignment horizontal="left" vertical="top" wrapText="1"/>
    </xf>
    <xf numFmtId="0" fontId="4" fillId="0" borderId="37" xfId="0" applyFont="1" applyBorder="1" applyAlignment="1" applyProtection="1">
      <alignment horizontal="left" vertical="top" wrapText="1"/>
    </xf>
    <xf numFmtId="0" fontId="4" fillId="0" borderId="33" xfId="0" applyFont="1" applyBorder="1" applyAlignment="1" applyProtection="1">
      <alignment horizontal="left" vertical="top" wrapText="1"/>
    </xf>
    <xf numFmtId="0" fontId="4" fillId="0" borderId="39" xfId="0" applyFont="1" applyBorder="1" applyAlignment="1" applyProtection="1">
      <alignment horizontal="left" vertical="top" wrapText="1"/>
    </xf>
    <xf numFmtId="0" fontId="4" fillId="0" borderId="21" xfId="1" applyFont="1" applyBorder="1" applyProtection="1">
      <alignment vertical="center"/>
    </xf>
    <xf numFmtId="0" fontId="4" fillId="0" borderId="0" xfId="0" applyFont="1" applyAlignment="1" applyProtection="1">
      <alignment horizontal="left" vertical="top" wrapText="1"/>
    </xf>
    <xf numFmtId="0" fontId="4" fillId="0" borderId="33" xfId="2" applyFont="1" applyBorder="1" applyAlignment="1" applyProtection="1">
      <alignment horizontal="left" vertical="top"/>
    </xf>
    <xf numFmtId="0" fontId="4" fillId="0" borderId="39" xfId="2" applyFont="1" applyBorder="1" applyAlignment="1" applyProtection="1">
      <alignment horizontal="left" vertical="top"/>
    </xf>
    <xf numFmtId="0" fontId="4" fillId="0" borderId="19" xfId="2" applyFont="1" applyBorder="1" applyAlignment="1" applyProtection="1">
      <alignment horizontal="left" vertical="top"/>
    </xf>
    <xf numFmtId="0" fontId="4" fillId="0" borderId="43" xfId="2" applyFont="1" applyBorder="1" applyAlignment="1" applyProtection="1">
      <alignment horizontal="left" vertical="top"/>
    </xf>
    <xf numFmtId="0" fontId="4" fillId="0" borderId="36" xfId="2" applyFont="1" applyBorder="1" applyAlignment="1" applyProtection="1">
      <alignment horizontal="left" vertical="top"/>
    </xf>
    <xf numFmtId="0" fontId="4" fillId="0" borderId="37" xfId="2" applyFont="1" applyBorder="1" applyAlignment="1" applyProtection="1">
      <alignment horizontal="left" vertical="top"/>
    </xf>
    <xf numFmtId="0" fontId="4" fillId="0" borderId="35" xfId="2" applyFont="1" applyBorder="1" applyAlignment="1" applyProtection="1">
      <alignment horizontal="left" vertical="top" wrapText="1"/>
    </xf>
    <xf numFmtId="0" fontId="4" fillId="0" borderId="10" xfId="2" applyFont="1" applyBorder="1" applyAlignment="1" applyProtection="1">
      <alignment horizontal="left" vertical="top" wrapText="1"/>
    </xf>
    <xf numFmtId="0" fontId="4" fillId="0" borderId="13" xfId="0" applyFont="1" applyBorder="1" applyAlignment="1" applyProtection="1">
      <alignment horizontal="center" vertical="center"/>
    </xf>
    <xf numFmtId="0" fontId="4" fillId="0" borderId="44"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4" fillId="0" borderId="14" xfId="0" applyFont="1" applyBorder="1" applyAlignment="1" applyProtection="1">
      <alignment horizontal="left" vertical="center" wrapText="1"/>
    </xf>
    <xf numFmtId="0" fontId="16" fillId="0" borderId="0" xfId="2" applyFont="1" applyAlignment="1" applyProtection="1">
      <alignment vertical="top"/>
    </xf>
    <xf numFmtId="0" fontId="16" fillId="0" borderId="0" xfId="2" applyFont="1" applyAlignment="1" applyProtection="1">
      <alignment horizontal="left" vertical="top" wrapText="1"/>
    </xf>
    <xf numFmtId="0" fontId="4" fillId="0" borderId="20" xfId="2" applyFont="1" applyBorder="1" applyAlignment="1" applyProtection="1">
      <alignment horizontal="left" vertical="center"/>
    </xf>
    <xf numFmtId="0" fontId="4" fillId="0" borderId="2" xfId="2" applyFont="1" applyBorder="1" applyAlignment="1" applyProtection="1">
      <alignment horizontal="left" vertical="center"/>
    </xf>
    <xf numFmtId="0" fontId="17" fillId="0" borderId="40" xfId="0" applyFont="1" applyBorder="1" applyAlignment="1" applyProtection="1">
      <alignment horizontal="left" vertical="center"/>
    </xf>
    <xf numFmtId="0" fontId="17" fillId="0" borderId="1" xfId="0" applyFont="1" applyBorder="1" applyAlignment="1" applyProtection="1">
      <alignment horizontal="left" vertical="center"/>
    </xf>
    <xf numFmtId="0" fontId="17" fillId="0" borderId="41" xfId="0" applyFont="1" applyBorder="1" applyAlignment="1" applyProtection="1">
      <alignment horizontal="left" vertical="center"/>
    </xf>
    <xf numFmtId="0" fontId="4" fillId="0" borderId="37" xfId="0" applyFont="1" applyBorder="1" applyAlignment="1" applyProtection="1">
      <alignment horizontal="center" vertical="center"/>
    </xf>
    <xf numFmtId="0" fontId="4" fillId="0" borderId="30" xfId="0" applyFont="1" applyBorder="1" applyAlignment="1" applyProtection="1">
      <alignment horizontal="left" vertical="center"/>
    </xf>
    <xf numFmtId="0" fontId="4" fillId="0" borderId="31" xfId="0" applyFont="1" applyBorder="1" applyAlignment="1" applyProtection="1">
      <alignment horizontal="center" vertical="center"/>
    </xf>
    <xf numFmtId="0" fontId="4" fillId="0" borderId="5" xfId="0" applyFont="1" applyBorder="1" applyAlignment="1" applyProtection="1">
      <alignment horizontal="left" vertical="center"/>
    </xf>
    <xf numFmtId="0" fontId="4" fillId="0" borderId="5" xfId="0" applyFont="1" applyBorder="1" applyAlignment="1" applyProtection="1">
      <alignment horizontal="left" vertical="center" wrapText="1"/>
    </xf>
    <xf numFmtId="49" fontId="4" fillId="0" borderId="31" xfId="0" applyNumberFormat="1" applyFont="1" applyBorder="1" applyAlignment="1" applyProtection="1">
      <alignment horizontal="center" vertical="center"/>
    </xf>
    <xf numFmtId="0" fontId="4" fillId="0" borderId="5" xfId="0" applyFont="1" applyBorder="1" applyAlignment="1" applyProtection="1">
      <alignment horizontal="left" vertical="top" wrapText="1"/>
    </xf>
    <xf numFmtId="0" fontId="4" fillId="0" borderId="6" xfId="0" applyFont="1" applyBorder="1" applyAlignment="1" applyProtection="1">
      <alignment horizontal="left" vertical="top" wrapText="1"/>
    </xf>
    <xf numFmtId="0" fontId="4" fillId="0" borderId="7" xfId="0" applyFont="1" applyBorder="1" applyAlignment="1" applyProtection="1">
      <alignment horizontal="left" vertical="top" wrapText="1"/>
    </xf>
    <xf numFmtId="49" fontId="4" fillId="0" borderId="10" xfId="0" applyNumberFormat="1" applyFont="1" applyBorder="1" applyAlignment="1" applyProtection="1">
      <alignment horizontal="center" vertical="center"/>
    </xf>
    <xf numFmtId="0" fontId="4" fillId="0" borderId="8" xfId="0" applyFont="1" applyBorder="1" applyAlignment="1" applyProtection="1">
      <alignment horizontal="left" vertical="center" wrapText="1"/>
    </xf>
    <xf numFmtId="0" fontId="4" fillId="0" borderId="9"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14" xfId="2" applyFont="1" applyBorder="1" applyProtection="1">
      <alignment vertical="center"/>
    </xf>
    <xf numFmtId="0" fontId="4" fillId="0" borderId="16" xfId="2" applyFont="1" applyBorder="1" applyProtection="1">
      <alignmen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xf numFmtId="38" fontId="17" fillId="2" borderId="30" xfId="19" applyNumberFormat="1" applyFont="1" applyFill="1" applyBorder="1" applyAlignment="1" applyProtection="1">
      <alignment horizontal="right" vertical="center"/>
      <protection locked="0"/>
    </xf>
    <xf numFmtId="38" fontId="17" fillId="2" borderId="5" xfId="19" applyNumberFormat="1" applyFont="1" applyFill="1" applyBorder="1" applyAlignment="1" applyProtection="1">
      <alignment horizontal="right" vertical="center"/>
      <protection locked="0"/>
    </xf>
    <xf numFmtId="38" fontId="17" fillId="2" borderId="8" xfId="19" applyNumberFormat="1" applyFont="1" applyFill="1" applyBorder="1" applyAlignment="1" applyProtection="1">
      <alignment horizontal="right" vertical="center"/>
      <protection locked="0"/>
    </xf>
  </cellXfs>
  <cellStyles count="20">
    <cellStyle name="ハイパーリンク 2" xfId="15" xr:uid="{00000000-0005-0000-0000-000001000000}"/>
    <cellStyle name="桁区切り" xfId="19" builtinId="6"/>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通貨 2 2" xfId="18" xr:uid="{3E7A4582-943C-479F-BA71-4B008880E97E}"/>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520">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A6A6A6"/>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D380"/>
  <sheetViews>
    <sheetView showGridLines="0" tabSelected="1" topLeftCell="B1" zoomScaleNormal="100" workbookViewId="0">
      <selection activeCell="B1" sqref="B1"/>
    </sheetView>
  </sheetViews>
  <sheetFormatPr defaultColWidth="9" defaultRowHeight="13.5" x14ac:dyDescent="0.15"/>
  <cols>
    <col min="1" max="1" width="9" style="265" hidden="1" customWidth="1"/>
    <col min="2" max="3" width="1.625" style="76" customWidth="1"/>
    <col min="4" max="5" width="5.625" style="76" customWidth="1"/>
    <col min="6" max="6" width="7.5" style="76" customWidth="1"/>
    <col min="7" max="7" width="4.75" style="76" customWidth="1"/>
    <col min="8" max="8" width="5.625" style="76" customWidth="1"/>
    <col min="9" max="9" width="1.625" style="76" customWidth="1"/>
    <col min="10" max="10" width="7.625" style="76" customWidth="1"/>
    <col min="11" max="14" width="5.625" style="76" customWidth="1"/>
    <col min="15" max="15" width="7.625" style="76" customWidth="1"/>
    <col min="16" max="16" width="8.625" style="76" customWidth="1"/>
    <col min="17" max="17" width="3.875" style="76" customWidth="1"/>
    <col min="18" max="18" width="10.25" style="76" customWidth="1"/>
    <col min="19" max="19" width="7.625" style="76" customWidth="1"/>
    <col min="20" max="20" width="15.375" style="76" customWidth="1"/>
    <col min="21" max="21" width="6.75" style="76" customWidth="1"/>
    <col min="22" max="22" width="7.625" style="76" customWidth="1"/>
    <col min="23" max="25" width="7.125" style="76" customWidth="1"/>
    <col min="26" max="26" width="2.625" style="76" customWidth="1"/>
    <col min="27" max="27" width="3.625" style="76" customWidth="1"/>
    <col min="28" max="28" width="5.5" style="76" hidden="1" customWidth="1"/>
    <col min="29" max="30" width="9.75" style="76" hidden="1" customWidth="1"/>
    <col min="31" max="16384" width="9" style="76"/>
  </cols>
  <sheetData>
    <row r="1" spans="1:30" ht="30" customHeight="1" x14ac:dyDescent="0.15">
      <c r="A1" s="335" t="s">
        <v>379</v>
      </c>
      <c r="B1" s="74"/>
      <c r="C1" s="75" t="s">
        <v>385</v>
      </c>
      <c r="D1" s="75"/>
      <c r="U1" s="77"/>
      <c r="V1" s="77"/>
      <c r="W1" s="334" t="s">
        <v>416</v>
      </c>
      <c r="X1" s="78"/>
      <c r="Y1" s="78"/>
      <c r="Z1" s="78"/>
      <c r="AA1" s="79"/>
      <c r="AB1" s="79"/>
      <c r="AC1" s="79"/>
      <c r="AD1" s="79"/>
    </row>
    <row r="2" spans="1:30" ht="15" hidden="1" customHeight="1" x14ac:dyDescent="0.15">
      <c r="A2" s="335" t="s">
        <v>380</v>
      </c>
      <c r="B2" s="74"/>
      <c r="C2" s="80"/>
      <c r="D2" s="80"/>
      <c r="E2" s="80"/>
      <c r="F2" s="80"/>
      <c r="G2" s="80"/>
      <c r="H2" s="80"/>
      <c r="AA2" s="79"/>
      <c r="AB2" s="79"/>
      <c r="AC2" s="79"/>
      <c r="AD2" s="79"/>
    </row>
    <row r="3" spans="1:30" ht="30" customHeight="1" x14ac:dyDescent="0.15">
      <c r="A3" s="336" t="s">
        <v>417</v>
      </c>
      <c r="B3" s="81"/>
      <c r="C3" s="82" t="s">
        <v>386</v>
      </c>
      <c r="D3" s="82"/>
      <c r="E3" s="82"/>
      <c r="F3" s="82"/>
      <c r="G3" s="82"/>
      <c r="H3" s="82"/>
      <c r="I3" s="82"/>
      <c r="J3" s="82"/>
      <c r="K3" s="82"/>
      <c r="L3" s="82"/>
      <c r="M3" s="82"/>
      <c r="N3" s="82"/>
      <c r="O3" s="82"/>
      <c r="P3" s="82"/>
      <c r="Q3" s="82"/>
      <c r="R3" s="82"/>
      <c r="S3" s="82"/>
      <c r="T3" s="82"/>
      <c r="U3" s="82"/>
      <c r="V3" s="82"/>
      <c r="W3" s="82"/>
      <c r="X3" s="82"/>
      <c r="Y3" s="82"/>
      <c r="Z3" s="82"/>
      <c r="AA3" s="79"/>
      <c r="AB3" s="79"/>
      <c r="AC3" s="79"/>
      <c r="AD3" s="79"/>
    </row>
    <row r="4" spans="1:30" ht="5.25" customHeight="1" x14ac:dyDescent="0.15">
      <c r="A4" s="81"/>
      <c r="B4" s="81"/>
      <c r="C4" s="83"/>
      <c r="D4" s="84"/>
      <c r="E4" s="84"/>
      <c r="F4" s="84"/>
      <c r="G4" s="84"/>
      <c r="H4" s="84"/>
      <c r="I4" s="84"/>
      <c r="J4" s="84"/>
      <c r="K4" s="84"/>
      <c r="L4" s="84"/>
      <c r="M4" s="84"/>
      <c r="N4" s="84"/>
      <c r="O4" s="84"/>
      <c r="P4" s="84"/>
      <c r="Q4" s="84"/>
      <c r="R4" s="84"/>
      <c r="S4" s="84"/>
      <c r="T4" s="84"/>
      <c r="U4" s="84"/>
      <c r="V4" s="84"/>
      <c r="W4" s="84"/>
      <c r="X4" s="84"/>
      <c r="Y4" s="84"/>
      <c r="Z4" s="85"/>
    </row>
    <row r="5" spans="1:30" ht="15" customHeight="1" x14ac:dyDescent="0.15">
      <c r="A5" s="81"/>
      <c r="B5" s="86"/>
      <c r="C5" s="87" t="s">
        <v>92</v>
      </c>
      <c r="D5" s="88"/>
      <c r="E5" s="88"/>
      <c r="F5" s="88"/>
      <c r="G5" s="88"/>
      <c r="H5" s="88"/>
      <c r="I5" s="88"/>
      <c r="J5" s="88"/>
      <c r="K5" s="88"/>
      <c r="L5" s="88"/>
      <c r="M5" s="88"/>
      <c r="N5" s="88"/>
      <c r="O5" s="88"/>
      <c r="P5" s="88"/>
      <c r="Q5" s="88"/>
      <c r="R5" s="88"/>
      <c r="S5" s="88"/>
      <c r="T5" s="88"/>
      <c r="U5" s="88"/>
      <c r="V5" s="88"/>
      <c r="W5" s="88"/>
      <c r="X5" s="88"/>
      <c r="Y5" s="88"/>
      <c r="Z5" s="89"/>
    </row>
    <row r="6" spans="1:30" ht="15" customHeight="1" x14ac:dyDescent="0.15">
      <c r="A6" s="81"/>
      <c r="B6" s="81"/>
      <c r="C6" s="87" t="s">
        <v>12</v>
      </c>
      <c r="D6" s="88"/>
      <c r="E6" s="88"/>
      <c r="F6" s="88"/>
      <c r="G6" s="88"/>
      <c r="H6" s="88"/>
      <c r="I6" s="88"/>
      <c r="J6" s="88"/>
      <c r="K6" s="88"/>
      <c r="L6" s="88"/>
      <c r="M6" s="88"/>
      <c r="N6" s="88"/>
      <c r="O6" s="88"/>
      <c r="P6" s="88"/>
      <c r="Q6" s="88"/>
      <c r="R6" s="88"/>
      <c r="S6" s="88"/>
      <c r="T6" s="88"/>
      <c r="U6" s="88"/>
      <c r="V6" s="88"/>
      <c r="W6" s="88"/>
      <c r="X6" s="88"/>
      <c r="Y6" s="88"/>
      <c r="Z6" s="89"/>
    </row>
    <row r="7" spans="1:30" ht="15" customHeight="1" x14ac:dyDescent="0.15">
      <c r="A7" s="81"/>
      <c r="B7" s="81"/>
      <c r="C7" s="87" t="s">
        <v>13</v>
      </c>
      <c r="D7" s="88"/>
      <c r="E7" s="88"/>
      <c r="F7" s="88"/>
      <c r="G7" s="88"/>
      <c r="H7" s="88"/>
      <c r="I7" s="88"/>
      <c r="J7" s="88"/>
      <c r="K7" s="88"/>
      <c r="L7" s="88"/>
      <c r="M7" s="88"/>
      <c r="N7" s="88"/>
      <c r="O7" s="88"/>
      <c r="P7" s="88"/>
      <c r="Q7" s="88"/>
      <c r="R7" s="88"/>
      <c r="S7" s="88"/>
      <c r="T7" s="88"/>
      <c r="U7" s="88"/>
      <c r="V7" s="88"/>
      <c r="W7" s="88"/>
      <c r="X7" s="88"/>
      <c r="Y7" s="88"/>
      <c r="Z7" s="89"/>
    </row>
    <row r="8" spans="1:30" ht="15" hidden="1" customHeight="1" x14ac:dyDescent="0.15">
      <c r="A8" s="81"/>
      <c r="B8" s="81"/>
      <c r="C8" s="87"/>
      <c r="D8" s="88"/>
      <c r="E8" s="88"/>
      <c r="F8" s="88"/>
      <c r="G8" s="88"/>
      <c r="H8" s="88"/>
      <c r="I8" s="88"/>
      <c r="J8" s="88"/>
      <c r="K8" s="88"/>
      <c r="L8" s="88"/>
      <c r="M8" s="88"/>
      <c r="N8" s="88"/>
      <c r="O8" s="88"/>
      <c r="P8" s="88"/>
      <c r="Q8" s="88"/>
      <c r="R8" s="88"/>
      <c r="S8" s="88"/>
      <c r="T8" s="88"/>
      <c r="U8" s="88"/>
      <c r="V8" s="88"/>
      <c r="W8" s="88"/>
      <c r="X8" s="88"/>
      <c r="Y8" s="88"/>
      <c r="Z8" s="89"/>
    </row>
    <row r="9" spans="1:30" ht="5.25" customHeight="1" x14ac:dyDescent="0.15">
      <c r="A9" s="81"/>
      <c r="B9" s="81"/>
      <c r="C9" s="90"/>
      <c r="D9" s="91"/>
      <c r="E9" s="91"/>
      <c r="F9" s="91"/>
      <c r="G9" s="91"/>
      <c r="H9" s="91"/>
      <c r="I9" s="91"/>
      <c r="J9" s="91"/>
      <c r="K9" s="91"/>
      <c r="L9" s="91"/>
      <c r="M9" s="91"/>
      <c r="N9" s="91"/>
      <c r="O9" s="91"/>
      <c r="P9" s="91"/>
      <c r="Q9" s="91"/>
      <c r="R9" s="91"/>
      <c r="S9" s="91"/>
      <c r="T9" s="91"/>
      <c r="U9" s="91"/>
      <c r="V9" s="91"/>
      <c r="W9" s="91"/>
      <c r="X9" s="91"/>
      <c r="Y9" s="91"/>
      <c r="Z9" s="92"/>
    </row>
    <row r="10" spans="1:30" ht="30" customHeight="1" x14ac:dyDescent="0.15">
      <c r="A10" s="81"/>
      <c r="B10" s="81"/>
    </row>
    <row r="11" spans="1:30" ht="15.75" hidden="1" customHeight="1" x14ac:dyDescent="0.15">
      <c r="A11" s="93"/>
      <c r="B11" s="81"/>
    </row>
    <row r="12" spans="1:30" ht="15.75" hidden="1" customHeight="1" x14ac:dyDescent="0.15">
      <c r="A12" s="93"/>
      <c r="B12" s="81"/>
    </row>
    <row r="13" spans="1:30" ht="20.100000000000001" customHeight="1" x14ac:dyDescent="0.15">
      <c r="A13" s="81"/>
      <c r="B13" s="81"/>
      <c r="C13" s="94" t="s">
        <v>35</v>
      </c>
      <c r="D13" s="95"/>
      <c r="E13" s="95"/>
      <c r="F13" s="95"/>
      <c r="G13" s="95"/>
      <c r="H13" s="96"/>
    </row>
    <row r="14" spans="1:30" ht="15" customHeight="1" x14ac:dyDescent="0.15">
      <c r="A14" s="81"/>
      <c r="B14" s="81"/>
      <c r="C14" s="97"/>
      <c r="D14" s="98"/>
      <c r="E14" s="98"/>
      <c r="F14" s="98"/>
      <c r="G14" s="98"/>
      <c r="H14" s="98"/>
      <c r="I14" s="99"/>
      <c r="J14" s="99"/>
      <c r="K14" s="99"/>
      <c r="L14" s="99"/>
      <c r="M14" s="99"/>
      <c r="N14" s="99"/>
      <c r="O14" s="99"/>
      <c r="P14" s="99"/>
      <c r="Q14" s="99"/>
      <c r="R14" s="99"/>
      <c r="S14" s="99"/>
      <c r="T14" s="99"/>
      <c r="U14" s="99"/>
      <c r="V14" s="99"/>
      <c r="W14" s="99"/>
      <c r="X14" s="99"/>
      <c r="Y14" s="99"/>
      <c r="Z14" s="100"/>
    </row>
    <row r="15" spans="1:30" ht="15.75" hidden="1" customHeight="1" x14ac:dyDescent="0.15">
      <c r="A15" s="81"/>
      <c r="B15" s="81"/>
      <c r="C15" s="101"/>
      <c r="D15" s="102"/>
      <c r="E15" s="103"/>
      <c r="F15" s="103"/>
      <c r="G15" s="103"/>
      <c r="H15" s="103"/>
      <c r="I15" s="104"/>
      <c r="J15" s="105"/>
      <c r="K15" s="105"/>
      <c r="L15" s="105"/>
      <c r="M15" s="105"/>
      <c r="N15" s="105"/>
      <c r="O15" s="105"/>
      <c r="P15" s="105"/>
      <c r="Q15" s="105"/>
      <c r="R15" s="105"/>
      <c r="S15" s="105"/>
      <c r="T15" s="105"/>
      <c r="U15" s="105"/>
      <c r="V15" s="105"/>
      <c r="W15" s="105"/>
      <c r="X15" s="105"/>
      <c r="Y15" s="105"/>
      <c r="Z15" s="106"/>
    </row>
    <row r="16" spans="1:30" ht="15.75" hidden="1" customHeight="1" x14ac:dyDescent="0.15">
      <c r="A16" s="81"/>
      <c r="B16" s="81"/>
      <c r="C16" s="101"/>
      <c r="D16" s="102"/>
      <c r="E16" s="107"/>
      <c r="F16" s="107"/>
      <c r="G16" s="107"/>
      <c r="H16" s="107"/>
      <c r="I16" s="104"/>
      <c r="J16" s="108"/>
      <c r="K16" s="108"/>
      <c r="L16" s="108"/>
      <c r="M16" s="108"/>
      <c r="N16" s="108"/>
      <c r="O16" s="108"/>
      <c r="P16" s="108"/>
      <c r="Q16" s="108"/>
      <c r="R16" s="108"/>
      <c r="S16" s="108"/>
      <c r="T16" s="108"/>
      <c r="U16" s="108"/>
      <c r="V16" s="108"/>
      <c r="W16" s="108"/>
      <c r="X16" s="108"/>
      <c r="Y16" s="108"/>
      <c r="Z16" s="106"/>
    </row>
    <row r="17" spans="1:26" ht="15.75" hidden="1" customHeight="1" x14ac:dyDescent="0.15">
      <c r="A17" s="81"/>
      <c r="B17" s="81"/>
      <c r="C17" s="101"/>
      <c r="D17" s="102"/>
      <c r="E17" s="107"/>
      <c r="F17" s="107"/>
      <c r="G17" s="107"/>
      <c r="H17" s="107"/>
      <c r="I17" s="104"/>
      <c r="J17" s="108"/>
      <c r="K17" s="108"/>
      <c r="L17" s="108"/>
      <c r="M17" s="108"/>
      <c r="N17" s="108"/>
      <c r="O17" s="108"/>
      <c r="P17" s="108"/>
      <c r="Q17" s="108"/>
      <c r="R17" s="108"/>
      <c r="S17" s="108"/>
      <c r="T17" s="108"/>
      <c r="U17" s="108"/>
      <c r="V17" s="108"/>
      <c r="W17" s="108"/>
      <c r="X17" s="108"/>
      <c r="Y17" s="108"/>
      <c r="Z17" s="106"/>
    </row>
    <row r="18" spans="1:26" ht="15.75" hidden="1" customHeight="1" x14ac:dyDescent="0.15">
      <c r="A18" s="81"/>
      <c r="B18" s="81"/>
      <c r="C18" s="101"/>
      <c r="D18" s="102"/>
      <c r="E18" s="107"/>
      <c r="F18" s="107"/>
      <c r="G18" s="107"/>
      <c r="H18" s="107"/>
      <c r="I18" s="104"/>
      <c r="J18" s="108"/>
      <c r="K18" s="108"/>
      <c r="L18" s="108"/>
      <c r="M18" s="108"/>
      <c r="N18" s="108"/>
      <c r="O18" s="108"/>
      <c r="P18" s="108"/>
      <c r="Q18" s="108"/>
      <c r="R18" s="108"/>
      <c r="S18" s="108"/>
      <c r="T18" s="108"/>
      <c r="U18" s="108"/>
      <c r="V18" s="108"/>
      <c r="W18" s="108"/>
      <c r="X18" s="108"/>
      <c r="Y18" s="108"/>
      <c r="Z18" s="106"/>
    </row>
    <row r="19" spans="1:26" ht="15.75" hidden="1" customHeight="1" x14ac:dyDescent="0.15">
      <c r="A19" s="81"/>
      <c r="B19" s="81"/>
      <c r="C19" s="101"/>
      <c r="D19" s="102"/>
      <c r="E19" s="107"/>
      <c r="F19" s="107"/>
      <c r="G19" s="107"/>
      <c r="H19" s="107"/>
      <c r="I19" s="104"/>
      <c r="J19" s="108"/>
      <c r="K19" s="108"/>
      <c r="L19" s="108"/>
      <c r="M19" s="108"/>
      <c r="N19" s="108"/>
      <c r="O19" s="108"/>
      <c r="P19" s="108"/>
      <c r="Q19" s="108"/>
      <c r="R19" s="108"/>
      <c r="S19" s="108"/>
      <c r="T19" s="108"/>
      <c r="U19" s="108"/>
      <c r="V19" s="108"/>
      <c r="W19" s="108"/>
      <c r="X19" s="108"/>
      <c r="Y19" s="108"/>
      <c r="Z19" s="106"/>
    </row>
    <row r="20" spans="1:26" ht="20.100000000000001" customHeight="1" x14ac:dyDescent="0.15">
      <c r="A20" s="81">
        <f>IFERROR(IF(TRIM($I20)="",1001,0),3)</f>
        <v>1001</v>
      </c>
      <c r="B20" s="81"/>
      <c r="C20" s="101"/>
      <c r="D20" s="102">
        <v>1</v>
      </c>
      <c r="E20" s="76" t="s">
        <v>36</v>
      </c>
      <c r="I20" s="54"/>
      <c r="J20" s="55"/>
      <c r="K20" s="55"/>
      <c r="L20" s="55"/>
      <c r="M20" s="55"/>
      <c r="N20" s="107"/>
      <c r="O20" s="107"/>
      <c r="P20" s="107"/>
      <c r="Q20" s="107"/>
      <c r="R20" s="107"/>
      <c r="S20" s="107"/>
      <c r="T20" s="107"/>
      <c r="U20" s="107"/>
      <c r="V20" s="107"/>
      <c r="W20" s="107"/>
      <c r="X20" s="107"/>
      <c r="Y20" s="107"/>
      <c r="Z20" s="106"/>
    </row>
    <row r="21" spans="1:26" ht="20.100000000000001" customHeight="1" x14ac:dyDescent="0.15">
      <c r="A21" s="81"/>
      <c r="B21" s="81"/>
      <c r="C21" s="101"/>
      <c r="D21" s="102"/>
      <c r="E21" s="107"/>
      <c r="F21" s="107"/>
      <c r="G21" s="107"/>
      <c r="H21" s="107"/>
      <c r="I21" s="104"/>
      <c r="J21" s="109" t="s">
        <v>90</v>
      </c>
      <c r="K21" s="108"/>
      <c r="L21" s="108"/>
      <c r="M21" s="108"/>
      <c r="N21" s="108"/>
      <c r="O21" s="108"/>
      <c r="P21" s="108"/>
      <c r="Q21" s="108"/>
      <c r="R21" s="108"/>
      <c r="S21" s="108"/>
      <c r="T21" s="108"/>
      <c r="U21" s="108"/>
      <c r="V21" s="108"/>
      <c r="W21" s="108"/>
      <c r="X21" s="108"/>
      <c r="Y21" s="108"/>
      <c r="Z21" s="106"/>
    </row>
    <row r="22" spans="1:26" ht="20.100000000000001" customHeight="1" x14ac:dyDescent="0.15">
      <c r="A22" s="81">
        <f>IFERROR(IF(AND(TRIM($I22)&lt;&gt;"", OR(ISERROR(FIND("@"&amp;LEFT($I22,3)&amp;"@", 都道府県3))=FALSE, ISERROR(FIND("@"&amp;LEFT($I22,4)&amp;"@",都道府県4))=FALSE))=FALSE,1001,0),3)</f>
        <v>1001</v>
      </c>
      <c r="B22" s="81"/>
      <c r="C22" s="101"/>
      <c r="D22" s="102">
        <v>2</v>
      </c>
      <c r="E22" s="76" t="s">
        <v>37</v>
      </c>
      <c r="I22" s="56"/>
      <c r="J22" s="56"/>
      <c r="K22" s="56"/>
      <c r="L22" s="56"/>
      <c r="M22" s="56"/>
      <c r="N22" s="56"/>
      <c r="O22" s="56"/>
      <c r="P22" s="56"/>
      <c r="Q22" s="57"/>
      <c r="R22" s="56"/>
      <c r="S22" s="56"/>
      <c r="T22" s="56"/>
      <c r="U22" s="56"/>
      <c r="V22" s="56"/>
      <c r="W22" s="56"/>
      <c r="X22" s="56"/>
      <c r="Y22" s="56"/>
      <c r="Z22" s="106"/>
    </row>
    <row r="23" spans="1:26" ht="20.100000000000001" customHeight="1" x14ac:dyDescent="0.15">
      <c r="A23" s="81"/>
      <c r="B23" s="81"/>
      <c r="C23" s="101"/>
      <c r="D23" s="102"/>
      <c r="E23" s="107"/>
      <c r="F23" s="107"/>
      <c r="G23" s="107"/>
      <c r="H23" s="107"/>
      <c r="I23" s="104"/>
      <c r="J23" s="109" t="s">
        <v>38</v>
      </c>
      <c r="K23" s="108"/>
      <c r="L23" s="108"/>
      <c r="M23" s="108"/>
      <c r="N23" s="108"/>
      <c r="O23" s="108"/>
      <c r="P23" s="108"/>
      <c r="Q23" s="108"/>
      <c r="R23" s="108"/>
      <c r="S23" s="108"/>
      <c r="T23" s="108"/>
      <c r="U23" s="108"/>
      <c r="V23" s="108"/>
      <c r="W23" s="108"/>
      <c r="X23" s="108"/>
      <c r="Y23" s="108"/>
      <c r="Z23" s="106"/>
    </row>
    <row r="24" spans="1:26" ht="20.100000000000001" customHeight="1" x14ac:dyDescent="0.15">
      <c r="A24" s="81">
        <f>IFERROR(IF(TRIM($I24)="",1001,0),3)</f>
        <v>1001</v>
      </c>
      <c r="B24" s="81"/>
      <c r="C24" s="101"/>
      <c r="D24" s="102">
        <v>3</v>
      </c>
      <c r="E24" s="76" t="s">
        <v>39</v>
      </c>
      <c r="I24" s="33"/>
      <c r="J24" s="33"/>
      <c r="K24" s="33"/>
      <c r="L24" s="33"/>
      <c r="M24" s="33"/>
      <c r="N24" s="33"/>
      <c r="O24" s="33"/>
      <c r="P24" s="33"/>
      <c r="Q24" s="58"/>
      <c r="R24" s="33"/>
      <c r="S24" s="33"/>
      <c r="T24" s="33"/>
      <c r="U24" s="33"/>
      <c r="V24" s="33"/>
      <c r="W24" s="33"/>
      <c r="X24" s="33"/>
      <c r="Y24" s="33"/>
      <c r="Z24" s="106"/>
    </row>
    <row r="25" spans="1:26" ht="20.100000000000001" customHeight="1" x14ac:dyDescent="0.15">
      <c r="A25" s="81"/>
      <c r="B25" s="81"/>
      <c r="C25" s="110"/>
      <c r="D25" s="107"/>
      <c r="E25" s="107"/>
      <c r="F25" s="107"/>
      <c r="G25" s="107"/>
      <c r="H25" s="107"/>
      <c r="I25" s="104"/>
      <c r="J25" s="109" t="s">
        <v>381</v>
      </c>
      <c r="K25" s="108"/>
      <c r="L25" s="108"/>
      <c r="M25" s="108"/>
      <c r="N25" s="108"/>
      <c r="O25" s="108"/>
      <c r="P25" s="108"/>
      <c r="Q25" s="108"/>
      <c r="R25" s="108"/>
      <c r="S25" s="108"/>
      <c r="T25" s="108"/>
      <c r="U25" s="108"/>
      <c r="V25" s="108"/>
      <c r="W25" s="108"/>
      <c r="X25" s="108"/>
      <c r="Y25" s="108"/>
      <c r="Z25" s="106"/>
    </row>
    <row r="26" spans="1:26" ht="20.100000000000001" customHeight="1" x14ac:dyDescent="0.15">
      <c r="A26" s="81">
        <f>IFERROR(IF(TRIM($I26)="",1001,0),3)</f>
        <v>1001</v>
      </c>
      <c r="B26" s="81"/>
      <c r="C26" s="101"/>
      <c r="D26" s="102">
        <v>4</v>
      </c>
      <c r="E26" s="76" t="s">
        <v>40</v>
      </c>
      <c r="I26" s="33"/>
      <c r="J26" s="33"/>
      <c r="K26" s="33"/>
      <c r="L26" s="33"/>
      <c r="M26" s="33"/>
      <c r="N26" s="33"/>
      <c r="O26" s="33"/>
      <c r="P26" s="33"/>
      <c r="Q26" s="58"/>
      <c r="R26" s="33"/>
      <c r="S26" s="33"/>
      <c r="T26" s="33"/>
      <c r="U26" s="33"/>
      <c r="V26" s="33"/>
      <c r="W26" s="33"/>
      <c r="X26" s="33"/>
      <c r="Y26" s="33"/>
      <c r="Z26" s="106"/>
    </row>
    <row r="27" spans="1:26" ht="20.100000000000001" customHeight="1" x14ac:dyDescent="0.15">
      <c r="A27" s="81"/>
      <c r="B27" s="81"/>
      <c r="C27" s="110"/>
      <c r="D27" s="107"/>
      <c r="E27" s="107"/>
      <c r="F27" s="107"/>
      <c r="G27" s="107"/>
      <c r="H27" s="107"/>
      <c r="I27" s="104"/>
      <c r="J27" s="109" t="s">
        <v>86</v>
      </c>
      <c r="K27" s="108"/>
      <c r="L27" s="108"/>
      <c r="M27" s="108"/>
      <c r="N27" s="108"/>
      <c r="O27" s="108"/>
      <c r="P27" s="108"/>
      <c r="Q27" s="111"/>
      <c r="R27" s="108"/>
      <c r="S27" s="108"/>
      <c r="T27" s="108"/>
      <c r="U27" s="108"/>
      <c r="V27" s="108"/>
      <c r="W27" s="108"/>
      <c r="X27" s="108"/>
      <c r="Y27" s="108"/>
      <c r="Z27" s="112"/>
    </row>
    <row r="28" spans="1:26" ht="20.100000000000001" customHeight="1" x14ac:dyDescent="0.15">
      <c r="A28" s="81">
        <f>IFERROR(IF(TRIM($I28)="",1001,0),3)</f>
        <v>1001</v>
      </c>
      <c r="B28" s="81"/>
      <c r="C28" s="101"/>
      <c r="D28" s="102">
        <v>5</v>
      </c>
      <c r="E28" s="76" t="s">
        <v>41</v>
      </c>
      <c r="I28" s="33"/>
      <c r="J28" s="33"/>
      <c r="K28" s="33"/>
      <c r="L28" s="33"/>
      <c r="M28" s="33"/>
      <c r="N28" s="33"/>
      <c r="O28" s="33"/>
      <c r="P28" s="33"/>
      <c r="Q28" s="33"/>
      <c r="R28" s="33"/>
      <c r="S28" s="33"/>
      <c r="T28" s="33"/>
      <c r="U28" s="33"/>
      <c r="V28" s="33"/>
      <c r="W28" s="33"/>
      <c r="X28" s="33"/>
      <c r="Y28" s="33"/>
      <c r="Z28" s="106"/>
    </row>
    <row r="29" spans="1:26" ht="20.100000000000001" customHeight="1" x14ac:dyDescent="0.15">
      <c r="A29" s="81"/>
      <c r="B29" s="81"/>
      <c r="C29" s="110"/>
      <c r="D29" s="107"/>
      <c r="E29" s="107"/>
      <c r="F29" s="107"/>
      <c r="G29" s="107"/>
      <c r="H29" s="107"/>
      <c r="I29" s="104"/>
      <c r="J29" s="109" t="s">
        <v>42</v>
      </c>
      <c r="K29" s="108"/>
      <c r="L29" s="108"/>
      <c r="M29" s="108"/>
      <c r="N29" s="108"/>
      <c r="O29" s="108"/>
      <c r="P29" s="108"/>
      <c r="Q29" s="108"/>
      <c r="R29" s="108"/>
      <c r="S29" s="108"/>
      <c r="T29" s="108"/>
      <c r="U29" s="108"/>
      <c r="V29" s="108"/>
      <c r="W29" s="108"/>
      <c r="X29" s="108"/>
      <c r="Y29" s="108"/>
      <c r="Z29" s="112"/>
    </row>
    <row r="30" spans="1:26" ht="20.100000000000001" customHeight="1" x14ac:dyDescent="0.15">
      <c r="A30" s="81">
        <f>IFERROR(IF(OR(TRIM($I30)="", NOT(OR(IFERROR(SEARCH(" ",$I30),0)&gt;0, IFERROR(SEARCH("　",$I30),0)&gt;0))),1001,0),3)</f>
        <v>1001</v>
      </c>
      <c r="B30" s="81"/>
      <c r="C30" s="101"/>
      <c r="D30" s="102">
        <v>6</v>
      </c>
      <c r="E30" s="76" t="s">
        <v>43</v>
      </c>
      <c r="I30" s="33"/>
      <c r="J30" s="33"/>
      <c r="K30" s="33"/>
      <c r="L30" s="33"/>
      <c r="M30" s="33"/>
      <c r="N30" s="33"/>
      <c r="O30" s="33"/>
      <c r="P30" s="33"/>
      <c r="Q30" s="33"/>
      <c r="R30" s="33"/>
      <c r="S30" s="33"/>
      <c r="T30" s="33"/>
      <c r="U30" s="33"/>
      <c r="V30" s="33"/>
      <c r="W30" s="33"/>
      <c r="X30" s="33"/>
      <c r="Y30" s="33"/>
      <c r="Z30" s="106"/>
    </row>
    <row r="31" spans="1:26" ht="20.100000000000001" customHeight="1" x14ac:dyDescent="0.15">
      <c r="A31" s="81"/>
      <c r="B31" s="81"/>
      <c r="C31" s="110"/>
      <c r="D31" s="107"/>
      <c r="E31" s="107"/>
      <c r="F31" s="107"/>
      <c r="G31" s="107"/>
      <c r="H31" s="107"/>
      <c r="I31" s="113"/>
      <c r="J31" s="109" t="s">
        <v>44</v>
      </c>
      <c r="K31" s="109"/>
      <c r="L31" s="109"/>
      <c r="M31" s="109"/>
      <c r="N31" s="109"/>
      <c r="O31" s="109"/>
      <c r="P31" s="109"/>
      <c r="Q31" s="109"/>
      <c r="R31" s="109"/>
      <c r="S31" s="109"/>
      <c r="T31" s="109"/>
      <c r="U31" s="109"/>
      <c r="V31" s="109"/>
      <c r="W31" s="109"/>
      <c r="X31" s="109"/>
      <c r="Y31" s="109"/>
      <c r="Z31" s="112"/>
    </row>
    <row r="32" spans="1:26" ht="20.100000000000001" customHeight="1" x14ac:dyDescent="0.15">
      <c r="A32" s="81">
        <f>IFERROR(IF(OR(TRIM($I32)="", NOT(OR(IFERROR(SEARCH(" ",$I32),0)&gt;0, IFERROR(SEARCH("　",$I32),0)&gt;0))),1001,0),3)</f>
        <v>1001</v>
      </c>
      <c r="B32" s="81"/>
      <c r="C32" s="101"/>
      <c r="D32" s="102">
        <v>7</v>
      </c>
      <c r="E32" s="76" t="s">
        <v>45</v>
      </c>
      <c r="I32" s="33"/>
      <c r="J32" s="33"/>
      <c r="K32" s="33"/>
      <c r="L32" s="33"/>
      <c r="M32" s="33"/>
      <c r="N32" s="33"/>
      <c r="O32" s="33"/>
      <c r="P32" s="33"/>
      <c r="Q32" s="33"/>
      <c r="R32" s="33"/>
      <c r="S32" s="33"/>
      <c r="T32" s="33"/>
      <c r="U32" s="33"/>
      <c r="V32" s="33"/>
      <c r="W32" s="33"/>
      <c r="X32" s="33"/>
      <c r="Y32" s="33"/>
      <c r="Z32" s="106"/>
    </row>
    <row r="33" spans="1:30" ht="20.100000000000001" customHeight="1" x14ac:dyDescent="0.15">
      <c r="A33" s="81"/>
      <c r="B33" s="81"/>
      <c r="C33" s="110"/>
      <c r="D33" s="107"/>
      <c r="E33" s="107"/>
      <c r="F33" s="107"/>
      <c r="G33" s="107"/>
      <c r="H33" s="107"/>
      <c r="I33" s="113"/>
      <c r="J33" s="109" t="s">
        <v>46</v>
      </c>
      <c r="K33" s="109"/>
      <c r="L33" s="109"/>
      <c r="M33" s="109"/>
      <c r="N33" s="109"/>
      <c r="O33" s="109"/>
      <c r="P33" s="109"/>
      <c r="Q33" s="109"/>
      <c r="R33" s="109"/>
      <c r="S33" s="109"/>
      <c r="T33" s="109"/>
      <c r="U33" s="109"/>
      <c r="V33" s="109"/>
      <c r="W33" s="109"/>
      <c r="X33" s="109"/>
      <c r="Y33" s="109"/>
      <c r="Z33" s="106"/>
    </row>
    <row r="34" spans="1:30" ht="20.100000000000001" customHeight="1" x14ac:dyDescent="0.15">
      <c r="A34" s="81">
        <f>IFERROR(IF(NOT(AND(TRIM($I34)&lt;&gt;"",ISNUMBER(VALUE(SUBSTITUTE($I34,"-",""))), IFERROR(SEARCH("-",$I34),0)&gt;0)),1001,0),3)</f>
        <v>1001</v>
      </c>
      <c r="B34" s="81"/>
      <c r="C34" s="101"/>
      <c r="D34" s="102">
        <v>8</v>
      </c>
      <c r="E34" s="76" t="s">
        <v>47</v>
      </c>
      <c r="I34" s="33"/>
      <c r="J34" s="33"/>
      <c r="K34" s="33"/>
      <c r="L34" s="33"/>
      <c r="M34" s="33"/>
      <c r="O34" s="114" t="s">
        <v>48</v>
      </c>
      <c r="P34" s="1"/>
      <c r="Q34" s="76" t="s">
        <v>49</v>
      </c>
      <c r="Y34" s="108"/>
      <c r="Z34" s="106"/>
    </row>
    <row r="35" spans="1:30" ht="20.100000000000001" customHeight="1" x14ac:dyDescent="0.15">
      <c r="A35" s="81"/>
      <c r="B35" s="81"/>
      <c r="C35" s="110"/>
      <c r="D35" s="107"/>
      <c r="E35" s="107"/>
      <c r="F35" s="107"/>
      <c r="G35" s="107"/>
      <c r="H35" s="107"/>
      <c r="I35" s="104"/>
      <c r="J35" s="109" t="s">
        <v>383</v>
      </c>
      <c r="K35" s="108"/>
      <c r="L35" s="108"/>
      <c r="M35" s="108"/>
      <c r="N35" s="108"/>
      <c r="O35" s="108"/>
      <c r="P35" s="108"/>
      <c r="Q35" s="108"/>
      <c r="R35" s="108"/>
      <c r="S35" s="108"/>
      <c r="T35" s="108"/>
      <c r="U35" s="108"/>
      <c r="V35" s="108"/>
      <c r="W35" s="108"/>
      <c r="X35" s="108"/>
      <c r="Y35" s="108"/>
      <c r="Z35" s="106"/>
    </row>
    <row r="36" spans="1:30" ht="20.100000000000001" customHeight="1" x14ac:dyDescent="0.15">
      <c r="A36" s="81">
        <f>IFERROR(IF(NOT(AND(TRIM($I36)&lt;&gt;"",ISNUMBER(VALUE(SUBSTITUTE($I36,"-",""))), IFERROR(SEARCH("-",$I36),0)&gt;0)),1001,0),3)</f>
        <v>1001</v>
      </c>
      <c r="B36" s="81"/>
      <c r="C36" s="101"/>
      <c r="D36" s="102">
        <v>9</v>
      </c>
      <c r="E36" s="76" t="s">
        <v>51</v>
      </c>
      <c r="I36" s="33"/>
      <c r="J36" s="33"/>
      <c r="K36" s="33"/>
      <c r="L36" s="33"/>
      <c r="M36" s="33"/>
      <c r="N36" s="108"/>
      <c r="O36" s="108"/>
      <c r="P36" s="108"/>
      <c r="Q36" s="108"/>
      <c r="R36" s="108"/>
      <c r="S36" s="108"/>
      <c r="T36" s="108"/>
      <c r="U36" s="108"/>
      <c r="V36" s="108"/>
      <c r="W36" s="108"/>
      <c r="X36" s="108"/>
      <c r="Y36" s="108"/>
      <c r="Z36" s="106"/>
    </row>
    <row r="37" spans="1:30" ht="20.100000000000001" customHeight="1" x14ac:dyDescent="0.15">
      <c r="A37" s="81"/>
      <c r="B37" s="81"/>
      <c r="C37" s="110"/>
      <c r="D37" s="107"/>
      <c r="E37" s="107"/>
      <c r="F37" s="107"/>
      <c r="G37" s="107"/>
      <c r="H37" s="107"/>
      <c r="I37" s="104"/>
      <c r="J37" s="109" t="s">
        <v>382</v>
      </c>
      <c r="K37" s="108"/>
      <c r="L37" s="108"/>
      <c r="M37" s="108"/>
      <c r="N37" s="108"/>
      <c r="O37" s="108"/>
      <c r="P37" s="108"/>
      <c r="Q37" s="108"/>
      <c r="R37" s="108"/>
      <c r="S37" s="108"/>
      <c r="T37" s="108"/>
      <c r="U37" s="108"/>
      <c r="V37" s="108"/>
      <c r="W37" s="108"/>
      <c r="X37" s="108"/>
      <c r="Y37" s="108"/>
      <c r="Z37" s="106"/>
    </row>
    <row r="38" spans="1:30" ht="20.100000000000001" customHeight="1" x14ac:dyDescent="0.15">
      <c r="A38" s="81">
        <f>IFERROR(IF(NOT(IFERROR(SEARCH("@",$I38),0)&gt;0),1001,0),3)</f>
        <v>1001</v>
      </c>
      <c r="B38" s="81"/>
      <c r="C38" s="110"/>
      <c r="D38" s="102">
        <v>10</v>
      </c>
      <c r="E38" s="76" t="s">
        <v>52</v>
      </c>
      <c r="I38" s="33"/>
      <c r="J38" s="33"/>
      <c r="K38" s="33"/>
      <c r="L38" s="33"/>
      <c r="M38" s="33"/>
      <c r="N38" s="33"/>
      <c r="O38" s="33"/>
      <c r="P38" s="33"/>
      <c r="Q38" s="53"/>
      <c r="R38" s="33"/>
      <c r="S38" s="33"/>
      <c r="T38" s="33"/>
      <c r="U38" s="33"/>
      <c r="V38" s="33"/>
      <c r="W38" s="33"/>
      <c r="X38" s="33"/>
      <c r="Y38" s="33"/>
      <c r="Z38" s="106"/>
    </row>
    <row r="39" spans="1:30" ht="20.100000000000001" customHeight="1" x14ac:dyDescent="0.15">
      <c r="A39" s="81"/>
      <c r="B39" s="81"/>
      <c r="C39" s="110"/>
      <c r="D39" s="102"/>
      <c r="I39" s="104"/>
      <c r="J39" s="115" t="s">
        <v>88</v>
      </c>
      <c r="K39" s="116"/>
      <c r="L39" s="109"/>
      <c r="M39" s="109"/>
      <c r="N39" s="109"/>
      <c r="O39" s="109"/>
      <c r="P39" s="109"/>
      <c r="Q39" s="117"/>
      <c r="R39" s="109"/>
      <c r="S39" s="109"/>
      <c r="T39" s="109"/>
      <c r="U39" s="109"/>
      <c r="V39" s="109"/>
      <c r="W39" s="109"/>
      <c r="X39" s="109"/>
      <c r="Y39" s="109"/>
      <c r="Z39" s="107"/>
      <c r="AA39" s="118"/>
    </row>
    <row r="40" spans="1:30" ht="20.100000000000001" customHeight="1" x14ac:dyDescent="0.15">
      <c r="A40" s="81">
        <f>IFERROR(IF(AND($I40&lt;&gt;"一致する", $I40&lt;&gt;"一致しない"),1001,0),3)</f>
        <v>0</v>
      </c>
      <c r="B40" s="81"/>
      <c r="C40" s="101"/>
      <c r="D40" s="102">
        <v>11</v>
      </c>
      <c r="E40" s="76" t="s">
        <v>53</v>
      </c>
      <c r="I40" s="33" t="s">
        <v>54</v>
      </c>
      <c r="J40" s="33"/>
      <c r="K40" s="33"/>
      <c r="L40" s="33"/>
      <c r="M40" s="33"/>
      <c r="N40" s="107"/>
      <c r="O40" s="107"/>
      <c r="P40" s="107"/>
      <c r="Q40" s="107"/>
      <c r="R40" s="107"/>
      <c r="S40" s="107"/>
      <c r="T40" s="107"/>
      <c r="U40" s="107"/>
      <c r="V40" s="107"/>
      <c r="W40" s="107"/>
      <c r="X40" s="107"/>
      <c r="Y40" s="107"/>
      <c r="Z40" s="106"/>
      <c r="AA40" s="107"/>
      <c r="AB40" s="107"/>
      <c r="AC40" s="107"/>
      <c r="AD40" s="107"/>
    </row>
    <row r="41" spans="1:30" ht="20.100000000000001" customHeight="1" x14ac:dyDescent="0.15">
      <c r="A41" s="81"/>
      <c r="B41" s="81"/>
      <c r="C41" s="110"/>
      <c r="D41" s="107"/>
      <c r="E41" s="107"/>
      <c r="F41" s="107"/>
      <c r="G41" s="107"/>
      <c r="H41" s="107"/>
      <c r="I41" s="113"/>
      <c r="J41" s="119" t="s">
        <v>82</v>
      </c>
      <c r="K41" s="109"/>
      <c r="L41" s="109"/>
      <c r="M41" s="109"/>
      <c r="N41" s="109"/>
      <c r="O41" s="109"/>
      <c r="P41" s="109"/>
      <c r="Q41" s="109"/>
      <c r="R41" s="109"/>
      <c r="S41" s="109"/>
      <c r="T41" s="109"/>
      <c r="U41" s="109"/>
      <c r="V41" s="109"/>
      <c r="W41" s="109"/>
      <c r="X41" s="109"/>
      <c r="Y41" s="109"/>
      <c r="Z41" s="120"/>
      <c r="AA41" s="107"/>
      <c r="AB41" s="107"/>
      <c r="AC41" s="107"/>
      <c r="AD41" s="107"/>
    </row>
    <row r="42" spans="1:30" ht="20.100000000000001" customHeight="1" x14ac:dyDescent="0.15">
      <c r="A42" s="81"/>
      <c r="B42" s="81"/>
      <c r="C42" s="121"/>
      <c r="D42" s="122"/>
      <c r="E42" s="122"/>
      <c r="F42" s="122"/>
      <c r="G42" s="122"/>
      <c r="H42" s="122"/>
      <c r="I42" s="123"/>
      <c r="J42" s="123"/>
      <c r="K42" s="124"/>
      <c r="L42" s="123"/>
      <c r="M42" s="123"/>
      <c r="N42" s="123"/>
      <c r="O42" s="123"/>
      <c r="P42" s="123"/>
      <c r="Q42" s="123"/>
      <c r="R42" s="123"/>
      <c r="S42" s="123"/>
      <c r="T42" s="123"/>
      <c r="U42" s="123"/>
      <c r="V42" s="123"/>
      <c r="W42" s="123"/>
      <c r="X42" s="123"/>
      <c r="Y42" s="123"/>
      <c r="Z42" s="125"/>
    </row>
    <row r="43" spans="1:30" ht="15" customHeight="1" x14ac:dyDescent="0.15">
      <c r="A43" s="81"/>
      <c r="B43" s="81"/>
      <c r="C43" s="107"/>
      <c r="D43" s="107"/>
      <c r="E43" s="107"/>
      <c r="F43" s="107"/>
      <c r="G43" s="107"/>
      <c r="H43" s="107"/>
      <c r="I43" s="126"/>
      <c r="J43" s="127"/>
      <c r="K43" s="127"/>
      <c r="L43" s="127"/>
      <c r="M43" s="127"/>
      <c r="N43" s="127"/>
      <c r="O43" s="127"/>
      <c r="P43" s="127"/>
      <c r="Q43" s="127"/>
      <c r="R43" s="127"/>
      <c r="S43" s="127"/>
      <c r="T43" s="127"/>
      <c r="U43" s="127"/>
      <c r="V43" s="127"/>
      <c r="W43" s="127"/>
      <c r="X43" s="127"/>
      <c r="Y43" s="127"/>
      <c r="Z43" s="107"/>
    </row>
    <row r="44" spans="1:30" ht="15.75" hidden="1" customHeight="1" x14ac:dyDescent="0.15">
      <c r="A44" s="81"/>
      <c r="B44" s="81"/>
      <c r="C44" s="107"/>
      <c r="D44" s="107"/>
      <c r="E44" s="107"/>
      <c r="F44" s="107"/>
      <c r="G44" s="107"/>
      <c r="H44" s="107"/>
      <c r="I44" s="127"/>
      <c r="J44" s="107"/>
      <c r="K44" s="107"/>
      <c r="L44" s="107"/>
      <c r="M44" s="107"/>
      <c r="N44" s="107"/>
      <c r="O44" s="107"/>
      <c r="P44" s="107"/>
      <c r="Q44" s="107"/>
      <c r="R44" s="107"/>
      <c r="S44" s="107"/>
      <c r="T44" s="107"/>
      <c r="U44" s="107"/>
      <c r="V44" s="107"/>
      <c r="W44" s="107"/>
      <c r="X44" s="107"/>
      <c r="Y44" s="107"/>
      <c r="Z44" s="107"/>
    </row>
    <row r="45" spans="1:30" ht="15.75" hidden="1" customHeight="1" x14ac:dyDescent="0.15">
      <c r="A45" s="81"/>
      <c r="B45" s="81"/>
      <c r="C45" s="107"/>
      <c r="D45" s="107"/>
      <c r="E45" s="107"/>
      <c r="F45" s="107"/>
      <c r="G45" s="107"/>
      <c r="H45" s="107"/>
      <c r="I45" s="127"/>
      <c r="J45" s="107"/>
      <c r="K45" s="107"/>
      <c r="L45" s="107"/>
      <c r="M45" s="107"/>
      <c r="N45" s="107"/>
      <c r="O45" s="107"/>
      <c r="P45" s="107"/>
      <c r="Q45" s="107"/>
      <c r="R45" s="107"/>
      <c r="S45" s="107"/>
      <c r="T45" s="107"/>
      <c r="U45" s="107"/>
      <c r="V45" s="107"/>
      <c r="W45" s="107"/>
      <c r="X45" s="107"/>
      <c r="Y45" s="107"/>
      <c r="Z45" s="107"/>
    </row>
    <row r="46" spans="1:30" ht="15.75" hidden="1" customHeight="1" x14ac:dyDescent="0.15">
      <c r="A46" s="81"/>
      <c r="B46" s="81"/>
      <c r="C46" s="107"/>
      <c r="D46" s="107"/>
      <c r="E46" s="107"/>
      <c r="F46" s="107"/>
      <c r="G46" s="107"/>
      <c r="H46" s="107"/>
      <c r="I46" s="127"/>
      <c r="J46" s="107"/>
      <c r="K46" s="107"/>
      <c r="L46" s="107"/>
      <c r="M46" s="107"/>
      <c r="N46" s="107"/>
      <c r="O46" s="107"/>
      <c r="P46" s="107"/>
      <c r="Q46" s="107"/>
      <c r="R46" s="107"/>
      <c r="S46" s="107"/>
      <c r="T46" s="107"/>
      <c r="U46" s="107"/>
      <c r="V46" s="107"/>
      <c r="W46" s="107"/>
      <c r="X46" s="107"/>
      <c r="Y46" s="107"/>
      <c r="Z46" s="107"/>
    </row>
    <row r="47" spans="1:30" ht="15.75" hidden="1" customHeight="1" x14ac:dyDescent="0.15">
      <c r="A47" s="81"/>
      <c r="B47" s="81"/>
      <c r="C47" s="107"/>
      <c r="D47" s="107"/>
      <c r="E47" s="107"/>
      <c r="F47" s="107"/>
      <c r="G47" s="107"/>
      <c r="H47" s="107"/>
      <c r="I47" s="127"/>
      <c r="J47" s="107"/>
      <c r="K47" s="107"/>
      <c r="L47" s="107"/>
      <c r="M47" s="107"/>
      <c r="N47" s="107"/>
      <c r="O47" s="107"/>
      <c r="P47" s="107"/>
      <c r="Q47" s="107"/>
      <c r="R47" s="107"/>
      <c r="S47" s="107"/>
      <c r="T47" s="107"/>
      <c r="U47" s="107"/>
      <c r="V47" s="107"/>
      <c r="W47" s="107"/>
      <c r="X47" s="107"/>
      <c r="Y47" s="107"/>
      <c r="Z47" s="107"/>
    </row>
    <row r="48" spans="1:30" ht="15.75" hidden="1" customHeight="1" x14ac:dyDescent="0.15">
      <c r="A48" s="81"/>
      <c r="B48" s="81"/>
      <c r="C48" s="107"/>
      <c r="D48" s="107"/>
      <c r="E48" s="107"/>
      <c r="F48" s="107"/>
      <c r="G48" s="107"/>
      <c r="H48" s="107"/>
      <c r="I48" s="127"/>
      <c r="J48" s="107"/>
      <c r="K48" s="107"/>
      <c r="L48" s="107"/>
      <c r="M48" s="107"/>
      <c r="N48" s="107"/>
      <c r="O48" s="107"/>
      <c r="P48" s="107"/>
      <c r="Q48" s="107"/>
      <c r="R48" s="107"/>
      <c r="S48" s="107"/>
      <c r="T48" s="107"/>
      <c r="U48" s="107"/>
      <c r="V48" s="107"/>
      <c r="W48" s="107"/>
      <c r="X48" s="107"/>
      <c r="Y48" s="107"/>
      <c r="Z48" s="107"/>
    </row>
    <row r="49" spans="1:26" ht="15.75" hidden="1" customHeight="1" x14ac:dyDescent="0.15">
      <c r="A49" s="81"/>
      <c r="B49" s="81"/>
      <c r="C49" s="107"/>
      <c r="D49" s="107"/>
      <c r="E49" s="107"/>
      <c r="F49" s="107"/>
      <c r="G49" s="107"/>
      <c r="H49" s="107"/>
      <c r="I49" s="127"/>
      <c r="J49" s="107"/>
      <c r="K49" s="107"/>
      <c r="L49" s="107"/>
      <c r="M49" s="107"/>
      <c r="N49" s="107"/>
      <c r="O49" s="107"/>
      <c r="P49" s="107"/>
      <c r="Q49" s="107"/>
      <c r="R49" s="107"/>
      <c r="S49" s="107"/>
      <c r="T49" s="107"/>
      <c r="U49" s="107"/>
      <c r="V49" s="107"/>
      <c r="W49" s="107"/>
      <c r="X49" s="107"/>
      <c r="Y49" s="107"/>
      <c r="Z49" s="107"/>
    </row>
    <row r="50" spans="1:26" ht="15.75" hidden="1" customHeight="1" x14ac:dyDescent="0.15">
      <c r="A50" s="81"/>
      <c r="B50" s="81"/>
      <c r="C50" s="107"/>
      <c r="D50" s="107"/>
      <c r="E50" s="107"/>
      <c r="F50" s="107"/>
      <c r="G50" s="107"/>
      <c r="H50" s="107"/>
      <c r="I50" s="127"/>
      <c r="J50" s="107"/>
      <c r="K50" s="107"/>
      <c r="L50" s="107"/>
      <c r="M50" s="107"/>
      <c r="N50" s="107"/>
      <c r="O50" s="107"/>
      <c r="P50" s="107"/>
      <c r="Q50" s="107"/>
      <c r="R50" s="107"/>
      <c r="S50" s="107"/>
      <c r="T50" s="107"/>
      <c r="U50" s="107"/>
      <c r="V50" s="107"/>
      <c r="W50" s="107"/>
      <c r="X50" s="107"/>
      <c r="Y50" s="107"/>
      <c r="Z50" s="107"/>
    </row>
    <row r="51" spans="1:26" ht="15.75" hidden="1" customHeight="1" x14ac:dyDescent="0.15">
      <c r="A51" s="81"/>
      <c r="B51" s="81"/>
      <c r="C51" s="107"/>
      <c r="D51" s="107"/>
      <c r="E51" s="107"/>
      <c r="F51" s="107"/>
      <c r="G51" s="107"/>
      <c r="H51" s="107"/>
      <c r="I51" s="127"/>
      <c r="J51" s="107"/>
      <c r="K51" s="107"/>
      <c r="L51" s="107"/>
      <c r="M51" s="107"/>
      <c r="N51" s="107"/>
      <c r="O51" s="107"/>
      <c r="P51" s="107"/>
      <c r="Q51" s="107"/>
      <c r="R51" s="107"/>
      <c r="S51" s="107"/>
      <c r="T51" s="107"/>
      <c r="U51" s="107"/>
      <c r="V51" s="107"/>
      <c r="W51" s="107"/>
      <c r="X51" s="107"/>
      <c r="Y51" s="107"/>
      <c r="Z51" s="107"/>
    </row>
    <row r="52" spans="1:26" ht="15.75" hidden="1" customHeight="1" x14ac:dyDescent="0.15">
      <c r="A52" s="81"/>
      <c r="B52" s="81"/>
      <c r="C52" s="107"/>
      <c r="D52" s="107"/>
      <c r="E52" s="107"/>
      <c r="F52" s="107"/>
      <c r="G52" s="107"/>
      <c r="H52" s="107"/>
      <c r="I52" s="127"/>
      <c r="J52" s="107"/>
      <c r="K52" s="107"/>
      <c r="L52" s="107"/>
      <c r="M52" s="107"/>
      <c r="N52" s="107"/>
      <c r="O52" s="107"/>
      <c r="P52" s="107"/>
      <c r="Q52" s="107"/>
      <c r="R52" s="107"/>
      <c r="S52" s="107"/>
      <c r="T52" s="107"/>
      <c r="U52" s="107"/>
      <c r="V52" s="107"/>
      <c r="W52" s="107"/>
      <c r="X52" s="107"/>
      <c r="Y52" s="107"/>
      <c r="Z52" s="107"/>
    </row>
    <row r="53" spans="1:26" ht="15.75" hidden="1" customHeight="1" x14ac:dyDescent="0.15">
      <c r="A53" s="81"/>
      <c r="B53" s="81"/>
      <c r="C53" s="107"/>
      <c r="D53" s="107"/>
      <c r="E53" s="107"/>
      <c r="F53" s="107"/>
      <c r="G53" s="107"/>
      <c r="H53" s="107"/>
      <c r="I53" s="127"/>
      <c r="J53" s="107"/>
      <c r="K53" s="107"/>
      <c r="L53" s="107"/>
      <c r="M53" s="107"/>
      <c r="N53" s="107"/>
      <c r="O53" s="107"/>
      <c r="P53" s="107"/>
      <c r="Q53" s="107"/>
      <c r="R53" s="107"/>
      <c r="S53" s="107"/>
      <c r="T53" s="107"/>
      <c r="U53" s="107"/>
      <c r="V53" s="107"/>
      <c r="W53" s="107"/>
      <c r="X53" s="107"/>
      <c r="Y53" s="107"/>
      <c r="Z53" s="107"/>
    </row>
    <row r="54" spans="1:26" ht="15.75" hidden="1" customHeight="1" x14ac:dyDescent="0.15">
      <c r="A54" s="81"/>
      <c r="B54" s="81"/>
      <c r="C54" s="107"/>
      <c r="D54" s="107"/>
      <c r="E54" s="107"/>
      <c r="F54" s="107"/>
      <c r="G54" s="107"/>
      <c r="H54" s="107"/>
      <c r="I54" s="127"/>
      <c r="J54" s="107"/>
      <c r="K54" s="107"/>
      <c r="L54" s="107"/>
      <c r="M54" s="107"/>
      <c r="N54" s="107"/>
      <c r="O54" s="107"/>
      <c r="P54" s="107"/>
      <c r="Q54" s="107"/>
      <c r="R54" s="107"/>
      <c r="S54" s="107"/>
      <c r="T54" s="107"/>
      <c r="U54" s="107"/>
      <c r="V54" s="107"/>
      <c r="W54" s="107"/>
      <c r="X54" s="107"/>
      <c r="Y54" s="107"/>
      <c r="Z54" s="107"/>
    </row>
    <row r="55" spans="1:26" ht="15.75" hidden="1" customHeight="1" x14ac:dyDescent="0.15">
      <c r="A55" s="81"/>
      <c r="B55" s="81"/>
      <c r="C55" s="107"/>
      <c r="D55" s="107"/>
      <c r="E55" s="107"/>
      <c r="F55" s="107"/>
      <c r="G55" s="107"/>
      <c r="H55" s="107"/>
      <c r="I55" s="127"/>
      <c r="J55" s="107"/>
      <c r="K55" s="107"/>
      <c r="L55" s="107"/>
      <c r="M55" s="107"/>
      <c r="N55" s="107"/>
      <c r="O55" s="107"/>
      <c r="P55" s="107"/>
      <c r="Q55" s="107"/>
      <c r="R55" s="107"/>
      <c r="S55" s="107"/>
      <c r="T55" s="107"/>
      <c r="U55" s="107"/>
      <c r="V55" s="107"/>
      <c r="W55" s="107"/>
      <c r="X55" s="107"/>
      <c r="Y55" s="107"/>
      <c r="Z55" s="107"/>
    </row>
    <row r="56" spans="1:26" ht="15.75" hidden="1" customHeight="1" x14ac:dyDescent="0.15">
      <c r="A56" s="81"/>
      <c r="B56" s="81"/>
      <c r="C56" s="107"/>
      <c r="D56" s="107"/>
      <c r="E56" s="107"/>
      <c r="F56" s="107"/>
      <c r="G56" s="107"/>
      <c r="H56" s="107"/>
      <c r="I56" s="127"/>
      <c r="J56" s="107"/>
      <c r="K56" s="107"/>
      <c r="L56" s="107"/>
      <c r="M56" s="107"/>
      <c r="N56" s="107"/>
      <c r="O56" s="107"/>
      <c r="P56" s="107"/>
      <c r="Q56" s="107"/>
      <c r="R56" s="107"/>
      <c r="S56" s="107"/>
      <c r="T56" s="107"/>
      <c r="U56" s="107"/>
      <c r="V56" s="107"/>
      <c r="W56" s="107"/>
      <c r="X56" s="107"/>
      <c r="Y56" s="107"/>
      <c r="Z56" s="107"/>
    </row>
    <row r="57" spans="1:26" ht="15.75" hidden="1" customHeight="1" x14ac:dyDescent="0.15">
      <c r="A57" s="81"/>
      <c r="B57" s="81"/>
      <c r="C57" s="107"/>
      <c r="D57" s="107"/>
      <c r="E57" s="107"/>
      <c r="F57" s="107"/>
      <c r="G57" s="107"/>
      <c r="H57" s="107"/>
      <c r="I57" s="127"/>
      <c r="J57" s="107"/>
      <c r="K57" s="107"/>
      <c r="L57" s="107"/>
      <c r="M57" s="107"/>
      <c r="N57" s="107"/>
      <c r="O57" s="107"/>
      <c r="P57" s="107"/>
      <c r="Q57" s="107"/>
      <c r="R57" s="107"/>
      <c r="S57" s="107"/>
      <c r="T57" s="107"/>
      <c r="U57" s="107"/>
      <c r="V57" s="107"/>
      <c r="W57" s="107"/>
      <c r="X57" s="107"/>
      <c r="Y57" s="107"/>
      <c r="Z57" s="107"/>
    </row>
    <row r="58" spans="1:26" ht="15.75" hidden="1" customHeight="1" x14ac:dyDescent="0.15">
      <c r="A58" s="81"/>
      <c r="B58" s="81"/>
      <c r="C58" s="107"/>
      <c r="D58" s="107"/>
      <c r="E58" s="107"/>
      <c r="F58" s="107"/>
      <c r="G58" s="107"/>
      <c r="H58" s="107"/>
      <c r="I58" s="127"/>
      <c r="J58" s="107"/>
      <c r="K58" s="107"/>
      <c r="L58" s="107"/>
      <c r="M58" s="107"/>
      <c r="N58" s="107"/>
      <c r="O58" s="107"/>
      <c r="P58" s="107"/>
      <c r="Q58" s="107"/>
      <c r="R58" s="107"/>
      <c r="S58" s="107"/>
      <c r="T58" s="107"/>
      <c r="U58" s="107"/>
      <c r="V58" s="107"/>
      <c r="W58" s="107"/>
      <c r="X58" s="107"/>
      <c r="Y58" s="107"/>
      <c r="Z58" s="107"/>
    </row>
    <row r="59" spans="1:26" ht="15" customHeight="1" x14ac:dyDescent="0.15">
      <c r="A59" s="81"/>
      <c r="B59" s="81"/>
      <c r="C59" s="107"/>
      <c r="D59" s="107"/>
      <c r="E59" s="107"/>
      <c r="F59" s="107"/>
      <c r="G59" s="107"/>
      <c r="H59" s="107"/>
      <c r="I59" s="127"/>
      <c r="J59" s="107"/>
      <c r="K59" s="107"/>
      <c r="L59" s="107"/>
      <c r="M59" s="107"/>
      <c r="N59" s="107"/>
      <c r="O59" s="107"/>
      <c r="P59" s="107"/>
      <c r="Q59" s="107"/>
      <c r="R59" s="107"/>
      <c r="S59" s="107"/>
      <c r="T59" s="107"/>
      <c r="U59" s="107"/>
      <c r="V59" s="107"/>
      <c r="W59" s="107"/>
      <c r="X59" s="107"/>
      <c r="Y59" s="107"/>
      <c r="Z59" s="107"/>
    </row>
    <row r="60" spans="1:26" ht="20.100000000000001" customHeight="1" x14ac:dyDescent="0.15">
      <c r="A60" s="81"/>
      <c r="B60" s="81"/>
      <c r="C60" s="94" t="s">
        <v>55</v>
      </c>
      <c r="D60" s="95"/>
      <c r="E60" s="95"/>
      <c r="F60" s="95"/>
      <c r="G60" s="95"/>
      <c r="H60" s="96"/>
      <c r="I60" s="128"/>
    </row>
    <row r="61" spans="1:26" ht="15" customHeight="1" x14ac:dyDescent="0.15">
      <c r="A61" s="81"/>
      <c r="B61" s="81"/>
      <c r="C61" s="97"/>
      <c r="D61" s="98"/>
      <c r="E61" s="98"/>
      <c r="F61" s="98"/>
      <c r="G61" s="98"/>
      <c r="H61" s="98"/>
      <c r="I61" s="99"/>
      <c r="J61" s="99"/>
      <c r="K61" s="99"/>
      <c r="L61" s="99"/>
      <c r="M61" s="99"/>
      <c r="N61" s="99"/>
      <c r="O61" s="99"/>
      <c r="P61" s="99"/>
      <c r="Q61" s="99"/>
      <c r="R61" s="99"/>
      <c r="S61" s="99"/>
      <c r="T61" s="99"/>
      <c r="U61" s="99"/>
      <c r="V61" s="99"/>
      <c r="W61" s="99"/>
      <c r="X61" s="99"/>
      <c r="Y61" s="99"/>
      <c r="Z61" s="100"/>
    </row>
    <row r="62" spans="1:26" ht="20.100000000000001" customHeight="1" x14ac:dyDescent="0.15">
      <c r="A62" s="81"/>
      <c r="B62" s="81"/>
      <c r="C62" s="97"/>
      <c r="D62" s="129" t="s">
        <v>56</v>
      </c>
      <c r="E62" s="129"/>
      <c r="F62" s="129"/>
      <c r="G62" s="129"/>
      <c r="H62" s="129"/>
      <c r="I62" s="129"/>
      <c r="J62" s="129"/>
      <c r="K62" s="129"/>
      <c r="L62" s="129"/>
      <c r="M62" s="129"/>
      <c r="N62" s="129"/>
      <c r="O62" s="129"/>
      <c r="P62" s="129"/>
      <c r="Q62" s="129"/>
      <c r="R62" s="129"/>
      <c r="S62" s="129"/>
      <c r="T62" s="129"/>
      <c r="U62" s="129"/>
      <c r="V62" s="129"/>
      <c r="W62" s="129"/>
      <c r="X62" s="129"/>
      <c r="Y62" s="129"/>
      <c r="Z62" s="106"/>
    </row>
    <row r="63" spans="1:26" ht="20.100000000000001" customHeight="1" x14ac:dyDescent="0.15">
      <c r="A63" s="81">
        <f>IFERROR(IF(AND($I63&lt;&gt;"しない", $I63&lt;&gt;"する"),1001,0),3)</f>
        <v>1001</v>
      </c>
      <c r="B63" s="81"/>
      <c r="C63" s="101"/>
      <c r="D63" s="102">
        <v>1</v>
      </c>
      <c r="E63" s="107" t="s">
        <v>57</v>
      </c>
      <c r="F63" s="107"/>
      <c r="G63" s="107"/>
      <c r="H63" s="107"/>
      <c r="I63" s="33"/>
      <c r="J63" s="33"/>
      <c r="K63" s="33"/>
      <c r="L63" s="33"/>
      <c r="M63" s="33"/>
      <c r="N63" s="107"/>
      <c r="O63" s="107"/>
      <c r="P63" s="107"/>
      <c r="Q63" s="107"/>
      <c r="R63" s="107"/>
      <c r="S63" s="107"/>
      <c r="T63" s="107"/>
      <c r="U63" s="107"/>
      <c r="V63" s="107"/>
      <c r="W63" s="107"/>
      <c r="X63" s="107"/>
      <c r="Y63" s="107"/>
      <c r="Z63" s="106"/>
    </row>
    <row r="64" spans="1:26" ht="20.100000000000001" customHeight="1" x14ac:dyDescent="0.15">
      <c r="A64" s="81"/>
      <c r="B64" s="81"/>
      <c r="C64" s="101"/>
      <c r="D64" s="107"/>
      <c r="E64" s="107"/>
      <c r="F64" s="107"/>
      <c r="G64" s="107"/>
      <c r="H64" s="107"/>
      <c r="I64" s="113"/>
      <c r="J64" s="109" t="s">
        <v>15</v>
      </c>
      <c r="K64" s="108"/>
      <c r="L64" s="108"/>
      <c r="M64" s="108"/>
      <c r="N64" s="108"/>
      <c r="O64" s="108"/>
      <c r="P64" s="108"/>
      <c r="Q64" s="108"/>
      <c r="R64" s="108"/>
      <c r="S64" s="108"/>
      <c r="T64" s="108"/>
      <c r="U64" s="108"/>
      <c r="V64" s="108"/>
      <c r="W64" s="108"/>
      <c r="X64" s="108"/>
      <c r="Y64" s="108"/>
      <c r="Z64" s="106"/>
    </row>
    <row r="65" spans="1:26" ht="20.100000000000001" hidden="1" customHeight="1" x14ac:dyDescent="0.15">
      <c r="A65" s="81"/>
      <c r="B65" s="81"/>
      <c r="C65" s="101"/>
      <c r="D65" s="107"/>
      <c r="E65" s="107"/>
      <c r="F65" s="107"/>
      <c r="G65" s="107"/>
      <c r="H65" s="107"/>
      <c r="I65" s="113"/>
      <c r="J65" s="108"/>
      <c r="K65" s="108"/>
      <c r="L65" s="108"/>
      <c r="M65" s="108"/>
      <c r="N65" s="108"/>
      <c r="O65" s="108"/>
      <c r="P65" s="108"/>
      <c r="Q65" s="108"/>
      <c r="R65" s="108"/>
      <c r="S65" s="108"/>
      <c r="T65" s="108"/>
      <c r="U65" s="108"/>
      <c r="V65" s="108"/>
      <c r="W65" s="108"/>
      <c r="X65" s="108"/>
      <c r="Y65" s="108"/>
      <c r="Z65" s="106"/>
    </row>
    <row r="66" spans="1:26" ht="20.100000000000001" hidden="1" customHeight="1" x14ac:dyDescent="0.15">
      <c r="A66" s="81"/>
      <c r="B66" s="81"/>
      <c r="C66" s="101"/>
      <c r="D66" s="107"/>
      <c r="E66" s="107"/>
      <c r="F66" s="107"/>
      <c r="G66" s="107"/>
      <c r="H66" s="107"/>
      <c r="I66" s="113"/>
      <c r="J66" s="108"/>
      <c r="K66" s="108"/>
      <c r="L66" s="108"/>
      <c r="M66" s="108"/>
      <c r="N66" s="108"/>
      <c r="O66" s="108"/>
      <c r="P66" s="108"/>
      <c r="Q66" s="108"/>
      <c r="R66" s="108"/>
      <c r="S66" s="108"/>
      <c r="T66" s="108"/>
      <c r="U66" s="108"/>
      <c r="V66" s="108"/>
      <c r="W66" s="108"/>
      <c r="X66" s="108"/>
      <c r="Y66" s="108"/>
      <c r="Z66" s="106"/>
    </row>
    <row r="67" spans="1:26" ht="20.100000000000001" hidden="1" customHeight="1" x14ac:dyDescent="0.15">
      <c r="A67" s="81"/>
      <c r="B67" s="81"/>
      <c r="C67" s="101"/>
      <c r="D67" s="107"/>
      <c r="E67" s="107"/>
      <c r="F67" s="107"/>
      <c r="G67" s="107"/>
      <c r="H67" s="107"/>
      <c r="I67" s="113"/>
      <c r="J67" s="108"/>
      <c r="K67" s="108"/>
      <c r="L67" s="108"/>
      <c r="M67" s="108"/>
      <c r="N67" s="108"/>
      <c r="O67" s="108"/>
      <c r="P67" s="108"/>
      <c r="Q67" s="108"/>
      <c r="R67" s="108"/>
      <c r="S67" s="108"/>
      <c r="T67" s="108"/>
      <c r="U67" s="108"/>
      <c r="V67" s="108"/>
      <c r="W67" s="108"/>
      <c r="X67" s="108"/>
      <c r="Y67" s="108"/>
      <c r="Z67" s="106"/>
    </row>
    <row r="68" spans="1:26" ht="20.100000000000001" hidden="1" customHeight="1" x14ac:dyDescent="0.15">
      <c r="A68" s="81"/>
      <c r="B68" s="81"/>
      <c r="C68" s="101"/>
      <c r="D68" s="107"/>
      <c r="E68" s="107"/>
      <c r="F68" s="107"/>
      <c r="G68" s="107"/>
      <c r="H68" s="107"/>
      <c r="I68" s="113"/>
      <c r="J68" s="108"/>
      <c r="K68" s="108"/>
      <c r="L68" s="108"/>
      <c r="M68" s="108"/>
      <c r="N68" s="108"/>
      <c r="O68" s="108"/>
      <c r="P68" s="108"/>
      <c r="Q68" s="108"/>
      <c r="R68" s="108"/>
      <c r="S68" s="108"/>
      <c r="T68" s="108"/>
      <c r="U68" s="108"/>
      <c r="V68" s="108"/>
      <c r="W68" s="108"/>
      <c r="X68" s="108"/>
      <c r="Y68" s="108"/>
      <c r="Z68" s="106"/>
    </row>
    <row r="69" spans="1:26" ht="20.100000000000001" customHeight="1" x14ac:dyDescent="0.15">
      <c r="A69" s="81">
        <f>IFERROR(IF(OR(AND($I63="する",TRIM($I69)=""),AND($I63="しない",NOT(ISBLANK($I69)))),1001,0),3)</f>
        <v>0</v>
      </c>
      <c r="B69" s="81"/>
      <c r="C69" s="101"/>
      <c r="D69" s="102">
        <v>2</v>
      </c>
      <c r="E69" s="76" t="s">
        <v>36</v>
      </c>
      <c r="I69" s="54"/>
      <c r="J69" s="55"/>
      <c r="K69" s="55"/>
      <c r="L69" s="55"/>
      <c r="M69" s="55"/>
      <c r="N69" s="107"/>
      <c r="O69" s="107"/>
      <c r="P69" s="107"/>
      <c r="Q69" s="107"/>
      <c r="R69" s="107"/>
      <c r="S69" s="107"/>
      <c r="T69" s="107"/>
      <c r="U69" s="107"/>
      <c r="V69" s="107"/>
      <c r="W69" s="107"/>
      <c r="X69" s="107"/>
      <c r="Y69" s="107"/>
      <c r="Z69" s="106"/>
    </row>
    <row r="70" spans="1:26" ht="20.100000000000001" customHeight="1" x14ac:dyDescent="0.15">
      <c r="A70" s="81"/>
      <c r="B70" s="81"/>
      <c r="C70" s="101"/>
      <c r="D70" s="102"/>
      <c r="E70" s="107"/>
      <c r="F70" s="107"/>
      <c r="G70" s="107"/>
      <c r="H70" s="107"/>
      <c r="I70" s="104"/>
      <c r="J70" s="109" t="s">
        <v>90</v>
      </c>
      <c r="K70" s="108"/>
      <c r="L70" s="108"/>
      <c r="M70" s="108"/>
      <c r="N70" s="108"/>
      <c r="O70" s="108"/>
      <c r="P70" s="108"/>
      <c r="Q70" s="108"/>
      <c r="R70" s="108"/>
      <c r="S70" s="108"/>
      <c r="T70" s="108"/>
      <c r="U70" s="108"/>
      <c r="V70" s="108"/>
      <c r="W70" s="108"/>
      <c r="X70" s="108"/>
      <c r="Y70" s="108"/>
      <c r="Z70" s="106"/>
    </row>
    <row r="71" spans="1:26" ht="20.100000000000001" customHeight="1" x14ac:dyDescent="0.15">
      <c r="A71" s="81">
        <f>IFERROR(IF(OR(AND($I63="する",AND($I71&lt;&gt;"", OR(ISERROR(FIND("@"&amp;LEFT($I71,3)&amp;"@", 都道府県3))=FALSE, ISERROR(FIND("@"&amp;LEFT($I71,4)&amp;"@",都道府県4))=FALSE))=FALSE),AND($I63="しない",NOT(ISBLANK($I71)))),1001,0),3)</f>
        <v>0</v>
      </c>
      <c r="B71" s="81"/>
      <c r="C71" s="101"/>
      <c r="D71" s="102">
        <v>3</v>
      </c>
      <c r="E71" s="76" t="s">
        <v>37</v>
      </c>
      <c r="I71" s="56"/>
      <c r="J71" s="56"/>
      <c r="K71" s="56"/>
      <c r="L71" s="56"/>
      <c r="M71" s="56"/>
      <c r="N71" s="56"/>
      <c r="O71" s="56"/>
      <c r="P71" s="56"/>
      <c r="Q71" s="57"/>
      <c r="R71" s="56"/>
      <c r="S71" s="56"/>
      <c r="T71" s="56"/>
      <c r="U71" s="56"/>
      <c r="V71" s="56"/>
      <c r="W71" s="56"/>
      <c r="X71" s="56"/>
      <c r="Y71" s="56"/>
      <c r="Z71" s="106"/>
    </row>
    <row r="72" spans="1:26" ht="20.100000000000001" customHeight="1" x14ac:dyDescent="0.15">
      <c r="A72" s="81"/>
      <c r="B72" s="81"/>
      <c r="C72" s="101"/>
      <c r="D72" s="102"/>
      <c r="E72" s="107"/>
      <c r="F72" s="107"/>
      <c r="G72" s="107"/>
      <c r="H72" s="107"/>
      <c r="I72" s="104"/>
      <c r="J72" s="109" t="s">
        <v>38</v>
      </c>
      <c r="K72" s="108"/>
      <c r="L72" s="108"/>
      <c r="M72" s="108"/>
      <c r="N72" s="108"/>
      <c r="O72" s="108"/>
      <c r="P72" s="108"/>
      <c r="Q72" s="108"/>
      <c r="R72" s="108"/>
      <c r="S72" s="108"/>
      <c r="T72" s="108"/>
      <c r="U72" s="108"/>
      <c r="V72" s="108"/>
      <c r="W72" s="108"/>
      <c r="X72" s="108"/>
      <c r="Y72" s="108"/>
      <c r="Z72" s="106"/>
    </row>
    <row r="73" spans="1:26" ht="20.100000000000001" customHeight="1" x14ac:dyDescent="0.15">
      <c r="A73" s="81">
        <f>IFERROR(IF(OR(AND($I63="する",TRIM($I73)=""),AND($I63="しない",NOT(ISBLANK($I73)))),1001,0),3)</f>
        <v>0</v>
      </c>
      <c r="B73" s="81"/>
      <c r="C73" s="101"/>
      <c r="D73" s="102">
        <v>4</v>
      </c>
      <c r="E73" s="76" t="s">
        <v>39</v>
      </c>
      <c r="I73" s="33"/>
      <c r="J73" s="33"/>
      <c r="K73" s="33"/>
      <c r="L73" s="33"/>
      <c r="M73" s="33"/>
      <c r="N73" s="33"/>
      <c r="O73" s="33"/>
      <c r="P73" s="33"/>
      <c r="Q73" s="58"/>
      <c r="R73" s="33"/>
      <c r="S73" s="33"/>
      <c r="T73" s="33"/>
      <c r="U73" s="33"/>
      <c r="V73" s="33"/>
      <c r="W73" s="33"/>
      <c r="X73" s="33"/>
      <c r="Y73" s="33"/>
      <c r="Z73" s="106"/>
    </row>
    <row r="74" spans="1:26" ht="45" customHeight="1" x14ac:dyDescent="0.15">
      <c r="A74" s="81"/>
      <c r="B74" s="81"/>
      <c r="C74" s="110"/>
      <c r="D74" s="107"/>
      <c r="I74" s="104"/>
      <c r="J74" s="130" t="s">
        <v>384</v>
      </c>
      <c r="K74" s="130"/>
      <c r="L74" s="130"/>
      <c r="M74" s="130"/>
      <c r="N74" s="130"/>
      <c r="O74" s="130"/>
      <c r="P74" s="130"/>
      <c r="Q74" s="130"/>
      <c r="R74" s="130"/>
      <c r="S74" s="130"/>
      <c r="T74" s="130"/>
      <c r="U74" s="130"/>
      <c r="V74" s="130"/>
      <c r="W74" s="130"/>
      <c r="X74" s="130"/>
      <c r="Y74" s="130"/>
      <c r="Z74" s="106"/>
    </row>
    <row r="75" spans="1:26" ht="20.100000000000001" customHeight="1" x14ac:dyDescent="0.15">
      <c r="A75" s="81">
        <f>IFERROR(IF(OR(AND($I63="する",TRIM($I75)=""),AND($I63="しない",NOT(ISBLANK($I75)))),1001,0),3)</f>
        <v>0</v>
      </c>
      <c r="B75" s="81"/>
      <c r="C75" s="101"/>
      <c r="D75" s="102">
        <v>5</v>
      </c>
      <c r="E75" s="76" t="s">
        <v>40</v>
      </c>
      <c r="I75" s="33"/>
      <c r="J75" s="33"/>
      <c r="K75" s="33"/>
      <c r="L75" s="33"/>
      <c r="M75" s="33"/>
      <c r="N75" s="33"/>
      <c r="O75" s="33"/>
      <c r="P75" s="33"/>
      <c r="Q75" s="33"/>
      <c r="R75" s="33"/>
      <c r="S75" s="33"/>
      <c r="T75" s="33"/>
      <c r="U75" s="33"/>
      <c r="V75" s="33"/>
      <c r="W75" s="33"/>
      <c r="X75" s="33"/>
      <c r="Y75" s="33"/>
      <c r="Z75" s="106"/>
    </row>
    <row r="76" spans="1:26" ht="30" customHeight="1" x14ac:dyDescent="0.15">
      <c r="A76" s="81"/>
      <c r="B76" s="81"/>
      <c r="C76" s="110"/>
      <c r="D76" s="107"/>
      <c r="E76" s="107"/>
      <c r="F76" s="107"/>
      <c r="G76" s="107"/>
      <c r="H76" s="107"/>
      <c r="I76" s="104"/>
      <c r="J76" s="130" t="s">
        <v>94</v>
      </c>
      <c r="K76" s="130"/>
      <c r="L76" s="130"/>
      <c r="M76" s="130"/>
      <c r="N76" s="130"/>
      <c r="O76" s="130"/>
      <c r="P76" s="130"/>
      <c r="Q76" s="130"/>
      <c r="R76" s="130"/>
      <c r="S76" s="130"/>
      <c r="T76" s="130"/>
      <c r="U76" s="130"/>
      <c r="V76" s="130"/>
      <c r="W76" s="130"/>
      <c r="X76" s="130"/>
      <c r="Y76" s="130"/>
      <c r="Z76" s="106"/>
    </row>
    <row r="77" spans="1:26" ht="20.100000000000001" customHeight="1" x14ac:dyDescent="0.15">
      <c r="A77" s="81">
        <f>IFERROR(IF(OR(AND($I63="する",TRIM($I77)=""),AND($I63="しない",NOT(ISBLANK($I77)))),1001,0),3)</f>
        <v>0</v>
      </c>
      <c r="B77" s="81"/>
      <c r="C77" s="101"/>
      <c r="D77" s="102">
        <v>6</v>
      </c>
      <c r="E77" s="76" t="s">
        <v>58</v>
      </c>
      <c r="I77" s="33"/>
      <c r="J77" s="33"/>
      <c r="K77" s="33"/>
      <c r="L77" s="33"/>
      <c r="M77" s="33"/>
      <c r="N77" s="33"/>
      <c r="O77" s="33"/>
      <c r="P77" s="33"/>
      <c r="Q77" s="33"/>
      <c r="R77" s="33"/>
      <c r="S77" s="33"/>
      <c r="T77" s="33"/>
      <c r="U77" s="33"/>
      <c r="V77" s="33"/>
      <c r="W77" s="33"/>
      <c r="X77" s="33"/>
      <c r="Y77" s="33"/>
      <c r="Z77" s="106"/>
    </row>
    <row r="78" spans="1:26" ht="20.100000000000001" customHeight="1" x14ac:dyDescent="0.15">
      <c r="A78" s="81"/>
      <c r="B78" s="81"/>
      <c r="C78" s="110"/>
      <c r="D78" s="107"/>
      <c r="E78" s="107"/>
      <c r="F78" s="107"/>
      <c r="G78" s="107"/>
      <c r="H78" s="107"/>
      <c r="I78" s="104"/>
      <c r="J78" s="119" t="s">
        <v>59</v>
      </c>
      <c r="K78" s="108"/>
      <c r="L78" s="108"/>
      <c r="M78" s="108"/>
      <c r="N78" s="108"/>
      <c r="O78" s="108"/>
      <c r="P78" s="108"/>
      <c r="Q78" s="108"/>
      <c r="R78" s="108"/>
      <c r="S78" s="108"/>
      <c r="T78" s="108"/>
      <c r="U78" s="108"/>
      <c r="V78" s="108"/>
      <c r="W78" s="108"/>
      <c r="X78" s="108"/>
      <c r="Y78" s="108"/>
      <c r="Z78" s="106"/>
    </row>
    <row r="79" spans="1:26" ht="20.100000000000001" customHeight="1" x14ac:dyDescent="0.15">
      <c r="A79" s="81">
        <f>IFERROR(IF(OR(AND($I63="する",OR(TRIM($I79)="", NOT(OR(IFERROR(SEARCH(" ",$I79),0)&gt;0, IFERROR(SEARCH("　",$I79),0)&gt;0)))),AND($I63="しない",NOT(ISBLANK($I79)))),1001,0),3)</f>
        <v>0</v>
      </c>
      <c r="B79" s="81"/>
      <c r="C79" s="101"/>
      <c r="D79" s="102">
        <v>7</v>
      </c>
      <c r="E79" s="76" t="s">
        <v>60</v>
      </c>
      <c r="I79" s="33"/>
      <c r="J79" s="33"/>
      <c r="K79" s="33"/>
      <c r="L79" s="33"/>
      <c r="M79" s="33"/>
      <c r="N79" s="33"/>
      <c r="O79" s="33"/>
      <c r="P79" s="33"/>
      <c r="Q79" s="33"/>
      <c r="R79" s="33"/>
      <c r="S79" s="33"/>
      <c r="T79" s="33"/>
      <c r="U79" s="33"/>
      <c r="V79" s="33"/>
      <c r="W79" s="33"/>
      <c r="X79" s="33"/>
      <c r="Y79" s="33"/>
      <c r="Z79" s="106"/>
    </row>
    <row r="80" spans="1:26" ht="20.100000000000001" customHeight="1" x14ac:dyDescent="0.15">
      <c r="A80" s="81"/>
      <c r="B80" s="81"/>
      <c r="C80" s="110"/>
      <c r="D80" s="107"/>
      <c r="E80" s="131" t="s">
        <v>61</v>
      </c>
      <c r="F80" s="107"/>
      <c r="G80" s="107"/>
      <c r="H80" s="107"/>
      <c r="I80" s="113"/>
      <c r="J80" s="109" t="s">
        <v>44</v>
      </c>
      <c r="K80" s="109"/>
      <c r="L80" s="109"/>
      <c r="M80" s="109"/>
      <c r="N80" s="109"/>
      <c r="O80" s="109"/>
      <c r="P80" s="109"/>
      <c r="Q80" s="109"/>
      <c r="R80" s="109"/>
      <c r="S80" s="109"/>
      <c r="T80" s="109"/>
      <c r="U80" s="109"/>
      <c r="V80" s="109"/>
      <c r="W80" s="109"/>
      <c r="X80" s="109"/>
      <c r="Y80" s="109"/>
      <c r="Z80" s="106"/>
    </row>
    <row r="81" spans="1:27" ht="20.100000000000001" customHeight="1" x14ac:dyDescent="0.15">
      <c r="A81" s="81">
        <f>IFERROR(IF(OR(AND($I63="する",OR(TRIM($I81)="", NOT(OR(IFERROR(SEARCH(" ",$I81),0)&gt;0, IFERROR(SEARCH("　",$I81),0)&gt;0)))),AND($I63="しない",NOT(ISBLANK($I81)))),1001,0),3)</f>
        <v>0</v>
      </c>
      <c r="B81" s="81"/>
      <c r="C81" s="101"/>
      <c r="D81" s="102">
        <v>8</v>
      </c>
      <c r="E81" s="76" t="s">
        <v>60</v>
      </c>
      <c r="I81" s="33"/>
      <c r="J81" s="33"/>
      <c r="K81" s="33"/>
      <c r="L81" s="33"/>
      <c r="M81" s="33"/>
      <c r="N81" s="33"/>
      <c r="O81" s="33"/>
      <c r="P81" s="33"/>
      <c r="Q81" s="33"/>
      <c r="R81" s="33"/>
      <c r="S81" s="33"/>
      <c r="T81" s="33"/>
      <c r="U81" s="33"/>
      <c r="V81" s="33"/>
      <c r="W81" s="33"/>
      <c r="X81" s="33"/>
      <c r="Y81" s="33"/>
      <c r="Z81" s="106"/>
    </row>
    <row r="82" spans="1:27" ht="20.100000000000001" customHeight="1" x14ac:dyDescent="0.15">
      <c r="A82" s="81"/>
      <c r="B82" s="81"/>
      <c r="C82" s="110"/>
      <c r="D82" s="107"/>
      <c r="E82" s="107"/>
      <c r="F82" s="107"/>
      <c r="G82" s="107"/>
      <c r="H82" s="107"/>
      <c r="I82" s="113"/>
      <c r="J82" s="109" t="s">
        <v>46</v>
      </c>
      <c r="K82" s="109"/>
      <c r="L82" s="109"/>
      <c r="M82" s="109"/>
      <c r="N82" s="109"/>
      <c r="O82" s="109"/>
      <c r="P82" s="109"/>
      <c r="Q82" s="109"/>
      <c r="R82" s="109"/>
      <c r="S82" s="109"/>
      <c r="T82" s="109"/>
      <c r="U82" s="109"/>
      <c r="V82" s="109"/>
      <c r="W82" s="109"/>
      <c r="X82" s="109"/>
      <c r="Y82" s="109"/>
      <c r="Z82" s="106"/>
    </row>
    <row r="83" spans="1:27" ht="20.100000000000001" customHeight="1" x14ac:dyDescent="0.15">
      <c r="A83" s="81">
        <f>IFERROR(IF(OR(AND($I63="する",NOT(AND(TRIM($I83)&lt;&gt;"",ISNUMBER(VALUE(SUBSTITUTE($I83,"-",""))),IFERROR(SEARCH("-",$I83),0)&gt;0))), AND($I63="しない",NOT(ISBLANK($I83)))),1001,0),3)</f>
        <v>0</v>
      </c>
      <c r="B83" s="81"/>
      <c r="C83" s="101"/>
      <c r="D83" s="102">
        <v>9</v>
      </c>
      <c r="E83" s="76" t="s">
        <v>47</v>
      </c>
      <c r="I83" s="33"/>
      <c r="J83" s="33"/>
      <c r="K83" s="33"/>
      <c r="L83" s="33"/>
      <c r="M83" s="33"/>
      <c r="O83" s="114" t="s">
        <v>48</v>
      </c>
      <c r="P83" s="1"/>
      <c r="Q83" s="76" t="s">
        <v>49</v>
      </c>
      <c r="Y83" s="108"/>
      <c r="Z83" s="106"/>
    </row>
    <row r="84" spans="1:27" ht="20.100000000000001" customHeight="1" x14ac:dyDescent="0.15">
      <c r="A84" s="81">
        <f>IFERROR(IF(AND($I63="しない",NOT(ISBLANK($P83))),1001,0),3)</f>
        <v>0</v>
      </c>
      <c r="B84" s="81"/>
      <c r="C84" s="110"/>
      <c r="D84" s="107"/>
      <c r="E84" s="107"/>
      <c r="F84" s="107"/>
      <c r="G84" s="107"/>
      <c r="H84" s="107"/>
      <c r="I84" s="104"/>
      <c r="J84" s="109" t="s">
        <v>383</v>
      </c>
      <c r="K84" s="108"/>
      <c r="L84" s="108"/>
      <c r="M84" s="108"/>
      <c r="N84" s="108"/>
      <c r="O84" s="108"/>
      <c r="P84" s="108"/>
      <c r="Q84" s="108"/>
      <c r="R84" s="108"/>
      <c r="S84" s="108"/>
      <c r="T84" s="108"/>
      <c r="U84" s="108"/>
      <c r="V84" s="108"/>
      <c r="W84" s="108"/>
      <c r="X84" s="108"/>
      <c r="Y84" s="108"/>
      <c r="Z84" s="106"/>
    </row>
    <row r="85" spans="1:27" ht="20.100000000000001" customHeight="1" x14ac:dyDescent="0.15">
      <c r="A85" s="81">
        <f>IFERROR(IF(OR(AND($I63="する",NOT(AND(TRIM($I85)&lt;&gt;"",ISNUMBER(VALUE(SUBSTITUTE($I85,"-",""))),IFERROR(SEARCH("-",$I85),0)&gt;0))), AND($I63="しない",NOT(ISBLANK($I85)))),1001,0),3)</f>
        <v>0</v>
      </c>
      <c r="B85" s="81"/>
      <c r="C85" s="101"/>
      <c r="D85" s="102">
        <v>10</v>
      </c>
      <c r="E85" s="76" t="s">
        <v>51</v>
      </c>
      <c r="I85" s="33"/>
      <c r="J85" s="33"/>
      <c r="K85" s="33"/>
      <c r="L85" s="33"/>
      <c r="M85" s="33"/>
      <c r="N85" s="108"/>
      <c r="O85" s="108"/>
      <c r="P85" s="108"/>
      <c r="Q85" s="108"/>
      <c r="R85" s="108"/>
      <c r="S85" s="108"/>
      <c r="T85" s="108"/>
      <c r="U85" s="108"/>
      <c r="V85" s="108"/>
      <c r="W85" s="108"/>
      <c r="X85" s="108"/>
      <c r="Y85" s="108"/>
      <c r="Z85" s="106"/>
    </row>
    <row r="86" spans="1:27" ht="20.100000000000001" customHeight="1" x14ac:dyDescent="0.15">
      <c r="A86" s="81"/>
      <c r="B86" s="81"/>
      <c r="C86" s="110"/>
      <c r="D86" s="107"/>
      <c r="E86" s="107"/>
      <c r="F86" s="107"/>
      <c r="G86" s="107"/>
      <c r="H86" s="107"/>
      <c r="I86" s="104"/>
      <c r="J86" s="109" t="s">
        <v>382</v>
      </c>
      <c r="K86" s="108"/>
      <c r="L86" s="108"/>
      <c r="M86" s="108"/>
      <c r="N86" s="108"/>
      <c r="O86" s="108"/>
      <c r="P86" s="108"/>
      <c r="Q86" s="108"/>
      <c r="R86" s="108"/>
      <c r="S86" s="108"/>
      <c r="T86" s="108"/>
      <c r="U86" s="108"/>
      <c r="V86" s="108"/>
      <c r="W86" s="108"/>
      <c r="X86" s="108"/>
      <c r="Y86" s="108"/>
      <c r="Z86" s="106"/>
    </row>
    <row r="87" spans="1:27" ht="20.100000000000001" customHeight="1" x14ac:dyDescent="0.15">
      <c r="A87" s="81">
        <f>IFERROR(IF(OR(AND($I63="する",NOT(IFERROR(SEARCH("@",$I87),0)&gt;0)),AND($I63="しない",NOT(ISBLANK($I87)))),1001,0),3)</f>
        <v>0</v>
      </c>
      <c r="B87" s="81"/>
      <c r="C87" s="110"/>
      <c r="D87" s="102">
        <v>11</v>
      </c>
      <c r="E87" s="76" t="s">
        <v>52</v>
      </c>
      <c r="I87" s="33"/>
      <c r="J87" s="33"/>
      <c r="K87" s="33"/>
      <c r="L87" s="33"/>
      <c r="M87" s="33"/>
      <c r="N87" s="33"/>
      <c r="O87" s="33"/>
      <c r="P87" s="33"/>
      <c r="Q87" s="53"/>
      <c r="R87" s="33"/>
      <c r="S87" s="33"/>
      <c r="T87" s="33"/>
      <c r="U87" s="33"/>
      <c r="V87" s="33"/>
      <c r="W87" s="33"/>
      <c r="X87" s="33"/>
      <c r="Y87" s="33"/>
      <c r="Z87" s="106"/>
    </row>
    <row r="88" spans="1:27" ht="20.100000000000001" customHeight="1" x14ac:dyDescent="0.15">
      <c r="A88" s="81"/>
      <c r="B88" s="81"/>
      <c r="C88" s="110"/>
      <c r="D88" s="102"/>
      <c r="I88" s="104"/>
      <c r="J88" s="115" t="s">
        <v>88</v>
      </c>
      <c r="K88" s="132"/>
      <c r="L88" s="108"/>
      <c r="M88" s="108"/>
      <c r="N88" s="108"/>
      <c r="O88" s="108"/>
      <c r="P88" s="108"/>
      <c r="Q88" s="133"/>
      <c r="R88" s="108"/>
      <c r="S88" s="108"/>
      <c r="T88" s="108"/>
      <c r="U88" s="108"/>
      <c r="V88" s="108"/>
      <c r="W88" s="108"/>
      <c r="X88" s="108"/>
      <c r="Y88" s="108"/>
      <c r="Z88" s="107"/>
      <c r="AA88" s="118"/>
    </row>
    <row r="89" spans="1:27" ht="20.100000000000001" customHeight="1" x14ac:dyDescent="0.15">
      <c r="A89" s="81"/>
      <c r="B89" s="81"/>
      <c r="C89" s="121"/>
      <c r="D89" s="122"/>
      <c r="E89" s="122"/>
      <c r="F89" s="122"/>
      <c r="G89" s="122"/>
      <c r="H89" s="122"/>
      <c r="I89" s="134"/>
      <c r="J89" s="135"/>
      <c r="K89" s="136"/>
      <c r="L89" s="135"/>
      <c r="M89" s="135"/>
      <c r="N89" s="135"/>
      <c r="O89" s="135"/>
      <c r="P89" s="135"/>
      <c r="Q89" s="137"/>
      <c r="R89" s="135"/>
      <c r="S89" s="135"/>
      <c r="T89" s="135"/>
      <c r="U89" s="135"/>
      <c r="V89" s="135"/>
      <c r="W89" s="135"/>
      <c r="X89" s="135"/>
      <c r="Y89" s="135"/>
      <c r="Z89" s="122"/>
      <c r="AA89" s="118"/>
    </row>
    <row r="90" spans="1:27" ht="20.100000000000001" customHeight="1" x14ac:dyDescent="0.15">
      <c r="A90" s="81"/>
      <c r="B90" s="81"/>
      <c r="C90" s="107"/>
      <c r="D90" s="107"/>
      <c r="E90" s="107"/>
      <c r="F90" s="107"/>
      <c r="G90" s="107"/>
      <c r="H90" s="107"/>
      <c r="I90" s="126"/>
      <c r="J90" s="107"/>
      <c r="K90" s="138"/>
      <c r="L90" s="107"/>
      <c r="M90" s="107"/>
      <c r="N90" s="107"/>
      <c r="O90" s="107"/>
      <c r="P90" s="107"/>
      <c r="Q90" s="107"/>
      <c r="R90" s="107"/>
      <c r="S90" s="107"/>
      <c r="T90" s="107"/>
      <c r="U90" s="107"/>
      <c r="V90" s="107"/>
      <c r="W90" s="107"/>
      <c r="X90" s="107"/>
      <c r="Y90" s="107"/>
      <c r="Z90" s="107"/>
    </row>
    <row r="91" spans="1:27" ht="15.75" hidden="1" customHeight="1" x14ac:dyDescent="0.15">
      <c r="A91" s="81"/>
      <c r="B91" s="81"/>
      <c r="C91" s="107"/>
      <c r="D91" s="107"/>
      <c r="E91" s="107"/>
      <c r="F91" s="107"/>
      <c r="G91" s="107"/>
      <c r="H91" s="107"/>
      <c r="I91" s="126"/>
      <c r="J91" s="107"/>
      <c r="K91" s="138"/>
      <c r="L91" s="107"/>
      <c r="M91" s="107"/>
      <c r="N91" s="107"/>
      <c r="O91" s="107"/>
      <c r="P91" s="107"/>
      <c r="Q91" s="107"/>
      <c r="R91" s="107"/>
      <c r="S91" s="107"/>
      <c r="T91" s="107"/>
      <c r="U91" s="107"/>
      <c r="V91" s="107"/>
      <c r="W91" s="107"/>
      <c r="X91" s="107"/>
      <c r="Y91" s="107"/>
      <c r="Z91" s="107"/>
    </row>
    <row r="92" spans="1:27" ht="15.75" hidden="1" customHeight="1" x14ac:dyDescent="0.15">
      <c r="A92" s="81"/>
      <c r="B92" s="81"/>
      <c r="C92" s="107"/>
      <c r="D92" s="107"/>
      <c r="E92" s="107"/>
      <c r="F92" s="107"/>
      <c r="G92" s="107"/>
      <c r="H92" s="107"/>
      <c r="I92" s="126"/>
      <c r="J92" s="107"/>
      <c r="K92" s="138"/>
      <c r="L92" s="107"/>
      <c r="M92" s="107"/>
      <c r="N92" s="107"/>
      <c r="O92" s="107"/>
      <c r="P92" s="107"/>
      <c r="Q92" s="107"/>
      <c r="R92" s="107"/>
      <c r="S92" s="107"/>
      <c r="T92" s="107"/>
      <c r="U92" s="107"/>
      <c r="V92" s="107"/>
      <c r="W92" s="107"/>
      <c r="X92" s="107"/>
      <c r="Y92" s="107"/>
      <c r="Z92" s="107"/>
    </row>
    <row r="93" spans="1:27" ht="15.75" hidden="1" customHeight="1" x14ac:dyDescent="0.15">
      <c r="A93" s="81"/>
      <c r="B93" s="81"/>
      <c r="C93" s="107"/>
      <c r="D93" s="107"/>
      <c r="E93" s="107"/>
      <c r="F93" s="107"/>
      <c r="G93" s="107"/>
      <c r="H93" s="107"/>
      <c r="I93" s="126"/>
      <c r="J93" s="107"/>
      <c r="K93" s="138"/>
      <c r="L93" s="107"/>
      <c r="M93" s="107"/>
      <c r="N93" s="107"/>
      <c r="O93" s="107"/>
      <c r="P93" s="107"/>
      <c r="Q93" s="107"/>
      <c r="R93" s="107"/>
      <c r="S93" s="107"/>
      <c r="T93" s="107"/>
      <c r="U93" s="107"/>
      <c r="V93" s="107"/>
      <c r="W93" s="107"/>
      <c r="X93" s="107"/>
      <c r="Y93" s="107"/>
      <c r="Z93" s="107"/>
    </row>
    <row r="94" spans="1:27" ht="15.75" hidden="1" customHeight="1" x14ac:dyDescent="0.15">
      <c r="A94" s="81"/>
      <c r="B94" s="81"/>
      <c r="C94" s="107"/>
      <c r="D94" s="107"/>
      <c r="E94" s="107"/>
      <c r="F94" s="107"/>
      <c r="G94" s="107"/>
      <c r="H94" s="107"/>
      <c r="I94" s="126"/>
      <c r="J94" s="107"/>
      <c r="K94" s="138"/>
      <c r="L94" s="107"/>
      <c r="M94" s="107"/>
      <c r="N94" s="107"/>
      <c r="O94" s="107"/>
      <c r="P94" s="107"/>
      <c r="Q94" s="107"/>
      <c r="R94" s="107"/>
      <c r="S94" s="107"/>
      <c r="T94" s="107"/>
      <c r="U94" s="107"/>
      <c r="V94" s="107"/>
      <c r="W94" s="107"/>
      <c r="X94" s="107"/>
      <c r="Y94" s="107"/>
      <c r="Z94" s="107"/>
    </row>
    <row r="95" spans="1:27" ht="15.75" hidden="1" customHeight="1" x14ac:dyDescent="0.15">
      <c r="A95" s="81"/>
      <c r="B95" s="81"/>
      <c r="C95" s="107"/>
      <c r="D95" s="107"/>
      <c r="E95" s="107"/>
      <c r="F95" s="107"/>
      <c r="G95" s="107"/>
      <c r="H95" s="107"/>
      <c r="I95" s="126"/>
      <c r="J95" s="107"/>
      <c r="K95" s="138"/>
      <c r="L95" s="107"/>
      <c r="M95" s="107"/>
      <c r="N95" s="107"/>
      <c r="O95" s="107"/>
      <c r="P95" s="107"/>
      <c r="Q95" s="107"/>
      <c r="R95" s="107"/>
      <c r="S95" s="107"/>
      <c r="T95" s="107"/>
      <c r="U95" s="107"/>
      <c r="V95" s="107"/>
      <c r="W95" s="107"/>
      <c r="X95" s="107"/>
      <c r="Y95" s="107"/>
      <c r="Z95" s="107"/>
    </row>
    <row r="96" spans="1:27" ht="15.75" hidden="1" customHeight="1" x14ac:dyDescent="0.15">
      <c r="A96" s="81"/>
      <c r="B96" s="81"/>
      <c r="C96" s="107"/>
      <c r="D96" s="107"/>
      <c r="E96" s="107"/>
      <c r="F96" s="107"/>
      <c r="G96" s="107"/>
      <c r="H96" s="107"/>
      <c r="I96" s="126"/>
      <c r="J96" s="107"/>
      <c r="K96" s="138"/>
      <c r="L96" s="107"/>
      <c r="M96" s="107"/>
      <c r="N96" s="107"/>
      <c r="O96" s="107"/>
      <c r="P96" s="107"/>
      <c r="Q96" s="107"/>
      <c r="R96" s="107"/>
      <c r="S96" s="107"/>
      <c r="T96" s="107"/>
      <c r="U96" s="107"/>
      <c r="V96" s="107"/>
      <c r="W96" s="107"/>
      <c r="X96" s="107"/>
      <c r="Y96" s="107"/>
      <c r="Z96" s="107"/>
    </row>
    <row r="97" spans="1:26" ht="15.75" hidden="1" customHeight="1" x14ac:dyDescent="0.15">
      <c r="A97" s="81"/>
      <c r="B97" s="81"/>
      <c r="C97" s="107"/>
      <c r="D97" s="107"/>
      <c r="E97" s="107"/>
      <c r="F97" s="107"/>
      <c r="G97" s="107"/>
      <c r="H97" s="107"/>
      <c r="I97" s="126"/>
      <c r="J97" s="107"/>
      <c r="K97" s="138"/>
      <c r="L97" s="107"/>
      <c r="M97" s="107"/>
      <c r="N97" s="107"/>
      <c r="O97" s="107"/>
      <c r="P97" s="107"/>
      <c r="Q97" s="107"/>
      <c r="R97" s="107"/>
      <c r="S97" s="107"/>
      <c r="T97" s="107"/>
      <c r="U97" s="107"/>
      <c r="V97" s="107"/>
      <c r="W97" s="107"/>
      <c r="X97" s="107"/>
      <c r="Y97" s="107"/>
      <c r="Z97" s="107"/>
    </row>
    <row r="98" spans="1:26" ht="15.75" hidden="1" customHeight="1" x14ac:dyDescent="0.15">
      <c r="A98" s="81"/>
      <c r="B98" s="81"/>
      <c r="C98" s="107"/>
      <c r="D98" s="107"/>
      <c r="E98" s="107"/>
      <c r="F98" s="107"/>
      <c r="G98" s="107"/>
      <c r="H98" s="107"/>
      <c r="I98" s="126"/>
      <c r="J98" s="107"/>
      <c r="K98" s="138"/>
      <c r="L98" s="107"/>
      <c r="M98" s="107"/>
      <c r="N98" s="107"/>
      <c r="O98" s="107"/>
      <c r="P98" s="107"/>
      <c r="Q98" s="107"/>
      <c r="R98" s="107"/>
      <c r="S98" s="107"/>
      <c r="T98" s="107"/>
      <c r="U98" s="107"/>
      <c r="V98" s="107"/>
      <c r="W98" s="107"/>
      <c r="X98" s="107"/>
      <c r="Y98" s="107"/>
      <c r="Z98" s="107"/>
    </row>
    <row r="99" spans="1:26" ht="15.75" hidden="1" customHeight="1" x14ac:dyDescent="0.15">
      <c r="A99" s="81"/>
      <c r="B99" s="81"/>
      <c r="C99" s="107"/>
      <c r="D99" s="107"/>
      <c r="E99" s="107"/>
      <c r="F99" s="107"/>
      <c r="G99" s="107"/>
      <c r="H99" s="107"/>
      <c r="I99" s="126"/>
      <c r="J99" s="107"/>
      <c r="K99" s="138"/>
      <c r="L99" s="107"/>
      <c r="M99" s="107"/>
      <c r="N99" s="107"/>
      <c r="O99" s="107"/>
      <c r="P99" s="107"/>
      <c r="Q99" s="107"/>
      <c r="R99" s="107"/>
      <c r="S99" s="107"/>
      <c r="T99" s="107"/>
      <c r="U99" s="107"/>
      <c r="V99" s="107"/>
      <c r="W99" s="107"/>
      <c r="X99" s="107"/>
      <c r="Y99" s="107"/>
      <c r="Z99" s="107"/>
    </row>
    <row r="100" spans="1:26" ht="15.75" hidden="1" customHeight="1" x14ac:dyDescent="0.15">
      <c r="A100" s="81"/>
      <c r="B100" s="81"/>
      <c r="C100" s="107"/>
      <c r="D100" s="107"/>
      <c r="E100" s="107"/>
      <c r="F100" s="107"/>
      <c r="G100" s="107"/>
      <c r="H100" s="107"/>
      <c r="I100" s="126"/>
      <c r="J100" s="107"/>
      <c r="K100" s="138"/>
      <c r="L100" s="107"/>
      <c r="M100" s="107"/>
      <c r="N100" s="107"/>
      <c r="O100" s="107"/>
      <c r="P100" s="107"/>
      <c r="Q100" s="107"/>
      <c r="R100" s="107"/>
      <c r="S100" s="107"/>
      <c r="T100" s="107"/>
      <c r="U100" s="107"/>
      <c r="V100" s="107"/>
      <c r="W100" s="107"/>
      <c r="X100" s="107"/>
      <c r="Y100" s="107"/>
      <c r="Z100" s="107"/>
    </row>
    <row r="101" spans="1:26" ht="15.75" hidden="1" customHeight="1" x14ac:dyDescent="0.15">
      <c r="A101" s="81"/>
      <c r="B101" s="81"/>
      <c r="C101" s="107"/>
      <c r="D101" s="107"/>
      <c r="E101" s="107"/>
      <c r="F101" s="107"/>
      <c r="G101" s="107"/>
      <c r="H101" s="107"/>
      <c r="I101" s="126"/>
      <c r="J101" s="107"/>
      <c r="K101" s="138"/>
      <c r="L101" s="107"/>
      <c r="M101" s="107"/>
      <c r="N101" s="107"/>
      <c r="O101" s="107"/>
      <c r="P101" s="107"/>
      <c r="Q101" s="107"/>
      <c r="R101" s="107"/>
      <c r="S101" s="107"/>
      <c r="T101" s="107"/>
      <c r="U101" s="107"/>
      <c r="V101" s="107"/>
      <c r="W101" s="107"/>
      <c r="X101" s="107"/>
      <c r="Y101" s="107"/>
      <c r="Z101" s="107"/>
    </row>
    <row r="102" spans="1:26" ht="15.75" hidden="1" customHeight="1" x14ac:dyDescent="0.15">
      <c r="A102" s="81"/>
      <c r="B102" s="81"/>
      <c r="C102" s="107"/>
      <c r="D102" s="107"/>
      <c r="E102" s="107"/>
      <c r="F102" s="107"/>
      <c r="G102" s="107"/>
      <c r="H102" s="107"/>
      <c r="I102" s="126"/>
      <c r="J102" s="107"/>
      <c r="K102" s="138"/>
      <c r="L102" s="107"/>
      <c r="M102" s="107"/>
      <c r="N102" s="107"/>
      <c r="O102" s="107"/>
      <c r="P102" s="107"/>
      <c r="Q102" s="107"/>
      <c r="R102" s="107"/>
      <c r="S102" s="107"/>
      <c r="T102" s="107"/>
      <c r="U102" s="107"/>
      <c r="V102" s="107"/>
      <c r="W102" s="107"/>
      <c r="X102" s="107"/>
      <c r="Y102" s="107"/>
      <c r="Z102" s="107"/>
    </row>
    <row r="103" spans="1:26" ht="15.75" hidden="1" customHeight="1" x14ac:dyDescent="0.15">
      <c r="A103" s="81"/>
      <c r="B103" s="81"/>
      <c r="C103" s="107"/>
      <c r="D103" s="107"/>
      <c r="E103" s="107"/>
      <c r="F103" s="107"/>
      <c r="G103" s="107"/>
      <c r="H103" s="107"/>
      <c r="I103" s="126"/>
      <c r="J103" s="107"/>
      <c r="K103" s="138"/>
      <c r="L103" s="107"/>
      <c r="M103" s="107"/>
      <c r="N103" s="107"/>
      <c r="O103" s="107"/>
      <c r="P103" s="107"/>
      <c r="Q103" s="107"/>
      <c r="R103" s="107"/>
      <c r="S103" s="107"/>
      <c r="T103" s="107"/>
      <c r="U103" s="107"/>
      <c r="V103" s="107"/>
      <c r="W103" s="107"/>
      <c r="X103" s="107"/>
      <c r="Y103" s="107"/>
      <c r="Z103" s="107"/>
    </row>
    <row r="104" spans="1:26" ht="15.75" hidden="1" customHeight="1" x14ac:dyDescent="0.15">
      <c r="A104" s="81"/>
      <c r="B104" s="81"/>
      <c r="C104" s="107"/>
      <c r="D104" s="107"/>
      <c r="E104" s="107"/>
      <c r="F104" s="107"/>
      <c r="G104" s="107"/>
      <c r="H104" s="107"/>
      <c r="I104" s="126"/>
      <c r="J104" s="107"/>
      <c r="K104" s="138"/>
      <c r="L104" s="107"/>
      <c r="M104" s="107"/>
      <c r="N104" s="107"/>
      <c r="O104" s="107"/>
      <c r="P104" s="107"/>
      <c r="Q104" s="107"/>
      <c r="R104" s="107"/>
      <c r="S104" s="107"/>
      <c r="T104" s="107"/>
      <c r="U104" s="107"/>
      <c r="V104" s="107"/>
      <c r="W104" s="107"/>
      <c r="X104" s="107"/>
      <c r="Y104" s="107"/>
      <c r="Z104" s="107"/>
    </row>
    <row r="105" spans="1:26" ht="15.75" hidden="1" customHeight="1" x14ac:dyDescent="0.15">
      <c r="A105" s="81"/>
      <c r="B105" s="81"/>
      <c r="C105" s="107"/>
      <c r="D105" s="107"/>
      <c r="E105" s="107"/>
      <c r="F105" s="107"/>
      <c r="G105" s="107"/>
      <c r="H105" s="107"/>
      <c r="I105" s="126"/>
      <c r="J105" s="107"/>
      <c r="K105" s="138"/>
      <c r="L105" s="107"/>
      <c r="M105" s="107"/>
      <c r="N105" s="107"/>
      <c r="O105" s="107"/>
      <c r="P105" s="107"/>
      <c r="Q105" s="107"/>
      <c r="R105" s="107"/>
      <c r="S105" s="107"/>
      <c r="T105" s="107"/>
      <c r="U105" s="107"/>
      <c r="V105" s="107"/>
      <c r="W105" s="107"/>
      <c r="X105" s="107"/>
      <c r="Y105" s="107"/>
      <c r="Z105" s="107"/>
    </row>
    <row r="106" spans="1:26" ht="15.75" hidden="1" customHeight="1" x14ac:dyDescent="0.15">
      <c r="A106" s="81"/>
      <c r="B106" s="81"/>
      <c r="C106" s="107"/>
      <c r="D106" s="107"/>
      <c r="E106" s="107"/>
      <c r="F106" s="107"/>
      <c r="G106" s="107"/>
      <c r="H106" s="107"/>
      <c r="I106" s="126"/>
      <c r="J106" s="107"/>
      <c r="K106" s="138"/>
      <c r="L106" s="107"/>
      <c r="M106" s="107"/>
      <c r="N106" s="107"/>
      <c r="O106" s="107"/>
      <c r="P106" s="107"/>
      <c r="Q106" s="107"/>
      <c r="R106" s="107"/>
      <c r="S106" s="107"/>
      <c r="T106" s="107"/>
      <c r="U106" s="107"/>
      <c r="V106" s="107"/>
      <c r="W106" s="107"/>
      <c r="X106" s="107"/>
      <c r="Y106" s="107"/>
      <c r="Z106" s="107"/>
    </row>
    <row r="107" spans="1:26" ht="15.75" hidden="1" customHeight="1" x14ac:dyDescent="0.15">
      <c r="A107" s="81"/>
      <c r="B107" s="81"/>
      <c r="C107" s="107"/>
      <c r="D107" s="107"/>
      <c r="E107" s="107"/>
      <c r="F107" s="107"/>
      <c r="G107" s="107"/>
      <c r="H107" s="107"/>
      <c r="I107" s="126"/>
      <c r="J107" s="107"/>
      <c r="K107" s="138"/>
      <c r="L107" s="107"/>
      <c r="M107" s="107"/>
      <c r="N107" s="107"/>
      <c r="O107" s="107"/>
      <c r="P107" s="107"/>
      <c r="Q107" s="107"/>
      <c r="R107" s="107"/>
      <c r="S107" s="107"/>
      <c r="T107" s="107"/>
      <c r="U107" s="107"/>
      <c r="V107" s="107"/>
      <c r="W107" s="107"/>
      <c r="X107" s="107"/>
      <c r="Y107" s="107"/>
      <c r="Z107" s="107"/>
    </row>
    <row r="108" spans="1:26" ht="20.100000000000001" customHeight="1" x14ac:dyDescent="0.15">
      <c r="A108" s="81"/>
      <c r="B108" s="81"/>
      <c r="C108" s="107"/>
      <c r="D108" s="107"/>
      <c r="E108" s="107"/>
      <c r="F108" s="107"/>
      <c r="G108" s="107"/>
      <c r="H108" s="107"/>
      <c r="I108" s="126"/>
      <c r="J108" s="107"/>
      <c r="K108" s="138"/>
      <c r="L108" s="107"/>
      <c r="M108" s="107"/>
      <c r="N108" s="107"/>
      <c r="O108" s="107"/>
      <c r="P108" s="107"/>
      <c r="Q108" s="107"/>
      <c r="R108" s="107"/>
      <c r="S108" s="107"/>
      <c r="T108" s="107"/>
      <c r="U108" s="107"/>
      <c r="V108" s="107"/>
      <c r="W108" s="107"/>
      <c r="X108" s="107"/>
      <c r="Y108" s="107"/>
      <c r="Z108" s="107"/>
    </row>
    <row r="109" spans="1:26" ht="20.100000000000001" customHeight="1" x14ac:dyDescent="0.15">
      <c r="A109" s="81"/>
      <c r="B109" s="81"/>
      <c r="C109" s="94" t="s">
        <v>62</v>
      </c>
      <c r="D109" s="95"/>
      <c r="E109" s="95"/>
      <c r="F109" s="95"/>
      <c r="G109" s="95"/>
      <c r="H109" s="96"/>
      <c r="Q109" s="139"/>
    </row>
    <row r="110" spans="1:26" ht="15" customHeight="1" x14ac:dyDescent="0.15">
      <c r="A110" s="81"/>
      <c r="B110" s="81"/>
      <c r="C110" s="140"/>
      <c r="D110" s="141"/>
      <c r="E110" s="141"/>
      <c r="F110" s="141"/>
      <c r="G110" s="141"/>
      <c r="H110" s="141"/>
      <c r="I110" s="142"/>
      <c r="J110" s="99"/>
      <c r="K110" s="142"/>
      <c r="L110" s="99"/>
      <c r="M110" s="99"/>
      <c r="N110" s="99"/>
      <c r="O110" s="99"/>
      <c r="P110" s="99"/>
      <c r="Q110" s="143"/>
      <c r="R110" s="99"/>
      <c r="S110" s="99"/>
      <c r="T110" s="99"/>
      <c r="U110" s="99"/>
      <c r="V110" s="99"/>
      <c r="W110" s="99"/>
      <c r="X110" s="99"/>
      <c r="Y110" s="99"/>
      <c r="Z110" s="100"/>
    </row>
    <row r="111" spans="1:26" ht="30" customHeight="1" x14ac:dyDescent="0.15">
      <c r="A111" s="81"/>
      <c r="B111" s="81"/>
      <c r="C111" s="140"/>
      <c r="D111" s="144" t="s">
        <v>84</v>
      </c>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06"/>
    </row>
    <row r="112" spans="1:26" ht="20.100000000000001" customHeight="1" x14ac:dyDescent="0.15">
      <c r="A112" s="81"/>
      <c r="B112" s="81"/>
      <c r="C112" s="101"/>
      <c r="D112" s="102">
        <v>1</v>
      </c>
      <c r="E112" s="76" t="s">
        <v>63</v>
      </c>
      <c r="I112" s="33"/>
      <c r="J112" s="33"/>
      <c r="K112" s="33"/>
      <c r="L112" s="33"/>
      <c r="M112" s="33"/>
      <c r="N112" s="33"/>
      <c r="O112" s="33"/>
      <c r="P112" s="33"/>
      <c r="Q112" s="59"/>
      <c r="R112" s="33"/>
      <c r="S112" s="33"/>
      <c r="T112" s="33"/>
      <c r="U112" s="33"/>
      <c r="V112" s="33"/>
      <c r="W112" s="33"/>
      <c r="X112" s="33"/>
      <c r="Y112" s="33"/>
      <c r="Z112" s="106"/>
    </row>
    <row r="113" spans="1:26" ht="20.100000000000001" customHeight="1" x14ac:dyDescent="0.15">
      <c r="A113" s="81"/>
      <c r="B113" s="81"/>
      <c r="C113" s="101"/>
      <c r="D113" s="102"/>
      <c r="E113" s="107"/>
      <c r="F113" s="107"/>
      <c r="G113" s="107"/>
      <c r="H113" s="107"/>
      <c r="I113" s="113"/>
      <c r="J113" s="109" t="s">
        <v>64</v>
      </c>
      <c r="K113" s="132"/>
      <c r="L113" s="108"/>
      <c r="M113" s="108"/>
      <c r="N113" s="108"/>
      <c r="O113" s="108"/>
      <c r="P113" s="108"/>
      <c r="Q113" s="145"/>
      <c r="R113" s="108"/>
      <c r="S113" s="108"/>
      <c r="T113" s="108"/>
      <c r="U113" s="108"/>
      <c r="V113" s="108"/>
      <c r="W113" s="108"/>
      <c r="X113" s="108"/>
      <c r="Y113" s="108"/>
      <c r="Z113" s="106"/>
    </row>
    <row r="114" spans="1:26" ht="20.100000000000001" customHeight="1" x14ac:dyDescent="0.15">
      <c r="A114" s="81">
        <f>IFERROR(IF(AND(TRIM($I114)&lt;&gt;"", NOT(OR(IFERROR(SEARCH(" ",$I114),0)&gt;0, IFERROR(SEARCH("　",$I114),0)&gt;0))),1001,0),3)</f>
        <v>0</v>
      </c>
      <c r="B114" s="81"/>
      <c r="C114" s="101"/>
      <c r="D114" s="102">
        <f>D112+1</f>
        <v>2</v>
      </c>
      <c r="E114" s="76" t="s">
        <v>65</v>
      </c>
      <c r="I114" s="33"/>
      <c r="J114" s="33"/>
      <c r="K114" s="33"/>
      <c r="L114" s="33"/>
      <c r="M114" s="33"/>
      <c r="N114" s="33"/>
      <c r="O114" s="33"/>
      <c r="P114" s="33"/>
      <c r="Q114" s="33"/>
      <c r="R114" s="33"/>
      <c r="S114" s="33"/>
      <c r="T114" s="33"/>
      <c r="U114" s="33"/>
      <c r="V114" s="33"/>
      <c r="W114" s="33"/>
      <c r="X114" s="33"/>
      <c r="Y114" s="33"/>
      <c r="Z114" s="106"/>
    </row>
    <row r="115" spans="1:26" ht="20.100000000000001" customHeight="1" x14ac:dyDescent="0.15">
      <c r="A115" s="81"/>
      <c r="B115" s="81"/>
      <c r="C115" s="101"/>
      <c r="D115" s="102"/>
      <c r="E115" s="107"/>
      <c r="F115" s="107"/>
      <c r="G115" s="107"/>
      <c r="H115" s="107"/>
      <c r="I115" s="113"/>
      <c r="J115" s="109" t="s">
        <v>44</v>
      </c>
      <c r="K115" s="109"/>
      <c r="L115" s="109"/>
      <c r="M115" s="109"/>
      <c r="N115" s="109"/>
      <c r="O115" s="109"/>
      <c r="P115" s="109"/>
      <c r="Q115" s="109"/>
      <c r="R115" s="109"/>
      <c r="S115" s="109"/>
      <c r="T115" s="109"/>
      <c r="U115" s="109"/>
      <c r="V115" s="109"/>
      <c r="W115" s="109"/>
      <c r="X115" s="109"/>
      <c r="Y115" s="109"/>
      <c r="Z115" s="106"/>
    </row>
    <row r="116" spans="1:26" ht="20.100000000000001" customHeight="1" x14ac:dyDescent="0.15">
      <c r="A116" s="81">
        <f>IFERROR(IF(AND(TRIM($I116)&lt;&gt;"", NOT(OR(IFERROR(SEARCH(" ",$I116),0)&gt;0, IFERROR(SEARCH("　",$I116),0)&gt;0))),1001,0),3)</f>
        <v>0</v>
      </c>
      <c r="B116" s="81"/>
      <c r="C116" s="101"/>
      <c r="D116" s="102">
        <f>D114+1</f>
        <v>3</v>
      </c>
      <c r="E116" s="76" t="s">
        <v>66</v>
      </c>
      <c r="I116" s="33"/>
      <c r="J116" s="33"/>
      <c r="K116" s="33"/>
      <c r="L116" s="33"/>
      <c r="M116" s="33"/>
      <c r="N116" s="33"/>
      <c r="O116" s="33"/>
      <c r="P116" s="33"/>
      <c r="Q116" s="33"/>
      <c r="R116" s="33"/>
      <c r="S116" s="33"/>
      <c r="T116" s="33"/>
      <c r="U116" s="33"/>
      <c r="V116" s="33"/>
      <c r="W116" s="33"/>
      <c r="X116" s="33"/>
      <c r="Y116" s="33"/>
      <c r="Z116" s="106"/>
    </row>
    <row r="117" spans="1:26" ht="20.100000000000001" customHeight="1" x14ac:dyDescent="0.15">
      <c r="A117" s="81"/>
      <c r="B117" s="81"/>
      <c r="C117" s="101"/>
      <c r="D117" s="107"/>
      <c r="E117" s="107"/>
      <c r="F117" s="107"/>
      <c r="G117" s="107"/>
      <c r="H117" s="107"/>
      <c r="I117" s="113"/>
      <c r="J117" s="109" t="s">
        <v>46</v>
      </c>
      <c r="K117" s="109"/>
      <c r="L117" s="109"/>
      <c r="M117" s="109"/>
      <c r="N117" s="109"/>
      <c r="O117" s="109"/>
      <c r="P117" s="109"/>
      <c r="Q117" s="109"/>
      <c r="R117" s="109"/>
      <c r="S117" s="109"/>
      <c r="T117" s="109"/>
      <c r="U117" s="109"/>
      <c r="V117" s="109"/>
      <c r="W117" s="109"/>
      <c r="X117" s="109"/>
      <c r="Y117" s="109"/>
      <c r="Z117" s="106"/>
    </row>
    <row r="118" spans="1:26" ht="20.100000000000001" customHeight="1" x14ac:dyDescent="0.15">
      <c r="A118" s="81"/>
      <c r="B118" s="81"/>
      <c r="C118" s="101"/>
      <c r="D118" s="102">
        <f>D116+1</f>
        <v>4</v>
      </c>
      <c r="E118" s="76" t="s">
        <v>36</v>
      </c>
      <c r="I118" s="54"/>
      <c r="J118" s="55"/>
      <c r="K118" s="55"/>
      <c r="L118" s="55"/>
      <c r="M118" s="55"/>
      <c r="N118" s="107"/>
      <c r="O118" s="107"/>
      <c r="P118" s="107"/>
      <c r="Q118" s="107"/>
      <c r="R118" s="107"/>
      <c r="S118" s="107"/>
      <c r="T118" s="107"/>
      <c r="U118" s="107"/>
      <c r="V118" s="107"/>
      <c r="W118" s="107"/>
      <c r="X118" s="107"/>
      <c r="Y118" s="107"/>
      <c r="Z118" s="106"/>
    </row>
    <row r="119" spans="1:26" ht="20.100000000000001" customHeight="1" x14ac:dyDescent="0.15">
      <c r="A119" s="81"/>
      <c r="B119" s="81"/>
      <c r="C119" s="101"/>
      <c r="D119" s="102"/>
      <c r="E119" s="107"/>
      <c r="F119" s="107"/>
      <c r="G119" s="107"/>
      <c r="H119" s="107"/>
      <c r="I119" s="104"/>
      <c r="J119" s="109" t="s">
        <v>91</v>
      </c>
      <c r="K119" s="108"/>
      <c r="L119" s="108"/>
      <c r="M119" s="108"/>
      <c r="N119" s="108"/>
      <c r="O119" s="108"/>
      <c r="P119" s="108"/>
      <c r="Q119" s="108"/>
      <c r="R119" s="108"/>
      <c r="S119" s="108"/>
      <c r="T119" s="108"/>
      <c r="U119" s="108"/>
      <c r="V119" s="108"/>
      <c r="W119" s="108"/>
      <c r="X119" s="108"/>
      <c r="Y119" s="108"/>
      <c r="Z119" s="106"/>
    </row>
    <row r="120" spans="1:26" ht="20.100000000000001" customHeight="1" x14ac:dyDescent="0.15">
      <c r="A120" s="81">
        <f>IFERROR(IF(AND(TRIM($I120)&lt;&gt;"", AND(OR(ISERROR(FIND("@"&amp;LEFT($I120,3)&amp;"@", 都道府県3))=FALSE, ISERROR(FIND("@"&amp;LEFT($I120,4)&amp;"@",都道府県4))=FALSE))=FALSE),1001,0),3)</f>
        <v>0</v>
      </c>
      <c r="B120" s="81"/>
      <c r="C120" s="101"/>
      <c r="D120" s="102">
        <f>D118+1</f>
        <v>5</v>
      </c>
      <c r="E120" s="76" t="s">
        <v>37</v>
      </c>
      <c r="I120" s="56"/>
      <c r="J120" s="56"/>
      <c r="K120" s="56"/>
      <c r="L120" s="56"/>
      <c r="M120" s="56"/>
      <c r="N120" s="56"/>
      <c r="O120" s="56"/>
      <c r="P120" s="56"/>
      <c r="Q120" s="57"/>
      <c r="R120" s="56"/>
      <c r="S120" s="56"/>
      <c r="T120" s="56"/>
      <c r="U120" s="56"/>
      <c r="V120" s="56"/>
      <c r="W120" s="56"/>
      <c r="X120" s="56"/>
      <c r="Y120" s="56"/>
      <c r="Z120" s="106"/>
    </row>
    <row r="121" spans="1:26" ht="20.100000000000001" customHeight="1" x14ac:dyDescent="0.15">
      <c r="A121" s="81"/>
      <c r="B121" s="81"/>
      <c r="C121" s="101"/>
      <c r="D121" s="102"/>
      <c r="E121" s="107"/>
      <c r="F121" s="107"/>
      <c r="G121" s="107"/>
      <c r="H121" s="107"/>
      <c r="I121" s="104"/>
      <c r="J121" s="109" t="s">
        <v>67</v>
      </c>
      <c r="K121" s="108"/>
      <c r="L121" s="108"/>
      <c r="M121" s="108"/>
      <c r="N121" s="108"/>
      <c r="O121" s="108"/>
      <c r="P121" s="108"/>
      <c r="Q121" s="108"/>
      <c r="R121" s="108"/>
      <c r="S121" s="108"/>
      <c r="T121" s="108"/>
      <c r="U121" s="108"/>
      <c r="V121" s="108"/>
      <c r="W121" s="108"/>
      <c r="X121" s="108"/>
      <c r="Y121" s="108"/>
      <c r="Z121" s="106"/>
    </row>
    <row r="122" spans="1:26" ht="20.100000000000001" customHeight="1" x14ac:dyDescent="0.15">
      <c r="A122" s="81">
        <f>IFERROR(IF(AND(TRIM($I122)&lt;&gt;"", NOT(AND(ISNUMBER(VALUE(SUBSTITUTE($I122,"-",""))), IFERROR(SEARCH("-",$I122),0)&gt;0))),1001,0),3)</f>
        <v>0</v>
      </c>
      <c r="B122" s="81"/>
      <c r="C122" s="101"/>
      <c r="D122" s="102">
        <f>D120+1</f>
        <v>6</v>
      </c>
      <c r="E122" s="76" t="s">
        <v>47</v>
      </c>
      <c r="I122" s="33"/>
      <c r="J122" s="33"/>
      <c r="K122" s="33"/>
      <c r="L122" s="33"/>
      <c r="M122" s="33"/>
      <c r="O122" s="114" t="s">
        <v>48</v>
      </c>
      <c r="P122" s="1"/>
      <c r="Q122" s="76" t="s">
        <v>49</v>
      </c>
      <c r="Y122" s="108"/>
      <c r="Z122" s="106"/>
    </row>
    <row r="123" spans="1:26" ht="20.100000000000001" customHeight="1" x14ac:dyDescent="0.15">
      <c r="A123" s="81"/>
      <c r="B123" s="81"/>
      <c r="C123" s="110"/>
      <c r="D123" s="107"/>
      <c r="E123" s="107"/>
      <c r="F123" s="107"/>
      <c r="G123" s="107"/>
      <c r="H123" s="107"/>
      <c r="I123" s="104"/>
      <c r="J123" s="109" t="s">
        <v>68</v>
      </c>
      <c r="K123" s="108"/>
      <c r="L123" s="108"/>
      <c r="M123" s="108"/>
      <c r="N123" s="108"/>
      <c r="O123" s="108"/>
      <c r="P123" s="108"/>
      <c r="Q123" s="108"/>
      <c r="R123" s="108"/>
      <c r="S123" s="108"/>
      <c r="T123" s="108"/>
      <c r="U123" s="108"/>
      <c r="V123" s="108"/>
      <c r="W123" s="108"/>
      <c r="X123" s="108"/>
      <c r="Y123" s="108"/>
      <c r="Z123" s="106"/>
    </row>
    <row r="124" spans="1:26" ht="20.100000000000001" customHeight="1" x14ac:dyDescent="0.15">
      <c r="A124" s="81">
        <f>IFERROR(IF(AND(TRIM($I124)&lt;&gt;"", NOT(AND(ISNUMBER(VALUE(SUBSTITUTE($I124,"-",""))), IFERROR(SEARCH("-",$I124),0)&gt;0))),1001,0),3)</f>
        <v>0</v>
      </c>
      <c r="B124" s="81"/>
      <c r="C124" s="101"/>
      <c r="D124" s="102">
        <f>D122+1</f>
        <v>7</v>
      </c>
      <c r="E124" s="76" t="s">
        <v>51</v>
      </c>
      <c r="I124" s="33"/>
      <c r="J124" s="33"/>
      <c r="K124" s="33"/>
      <c r="L124" s="33"/>
      <c r="M124" s="33"/>
      <c r="N124" s="108"/>
      <c r="O124" s="108"/>
      <c r="P124" s="108"/>
      <c r="Q124" s="108"/>
      <c r="R124" s="108"/>
      <c r="S124" s="108"/>
      <c r="T124" s="108"/>
      <c r="U124" s="108"/>
      <c r="V124" s="108"/>
      <c r="W124" s="108"/>
      <c r="X124" s="108"/>
      <c r="Y124" s="108"/>
      <c r="Z124" s="106"/>
    </row>
    <row r="125" spans="1:26" ht="20.100000000000001" customHeight="1" x14ac:dyDescent="0.15">
      <c r="A125" s="81"/>
      <c r="B125" s="81"/>
      <c r="C125" s="110"/>
      <c r="D125" s="107"/>
      <c r="E125" s="107"/>
      <c r="F125" s="107"/>
      <c r="G125" s="107"/>
      <c r="H125" s="107"/>
      <c r="I125" s="104"/>
      <c r="J125" s="109" t="s">
        <v>68</v>
      </c>
      <c r="K125" s="108"/>
      <c r="L125" s="108"/>
      <c r="M125" s="108"/>
      <c r="N125" s="108"/>
      <c r="O125" s="108"/>
      <c r="P125" s="108"/>
      <c r="Q125" s="108"/>
      <c r="R125" s="108"/>
      <c r="S125" s="108"/>
      <c r="T125" s="108"/>
      <c r="U125" s="108"/>
      <c r="V125" s="108"/>
      <c r="W125" s="108"/>
      <c r="X125" s="108"/>
      <c r="Y125" s="108"/>
      <c r="Z125" s="106"/>
    </row>
    <row r="126" spans="1:26" ht="20.100000000000001" customHeight="1" x14ac:dyDescent="0.15">
      <c r="A126" s="81">
        <f>IFERROR(IF(AND(TRIM($I126)&lt;&gt;"", NOT(IFERROR(SEARCH("@",$I126),0)&gt;0)),1001,0),3)</f>
        <v>0</v>
      </c>
      <c r="B126" s="81"/>
      <c r="C126" s="101"/>
      <c r="D126" s="102">
        <f>D124+1</f>
        <v>8</v>
      </c>
      <c r="E126" s="76" t="s">
        <v>52</v>
      </c>
      <c r="I126" s="33"/>
      <c r="J126" s="33"/>
      <c r="K126" s="33"/>
      <c r="L126" s="33"/>
      <c r="M126" s="33"/>
      <c r="N126" s="33"/>
      <c r="O126" s="33"/>
      <c r="P126" s="33"/>
      <c r="Q126" s="53"/>
      <c r="R126" s="33"/>
      <c r="S126" s="33"/>
      <c r="T126" s="33"/>
      <c r="U126" s="33"/>
      <c r="V126" s="33"/>
      <c r="W126" s="33"/>
      <c r="X126" s="33"/>
      <c r="Y126" s="33"/>
      <c r="Z126" s="106"/>
    </row>
    <row r="127" spans="1:26" ht="20.100000000000001" customHeight="1" x14ac:dyDescent="0.15">
      <c r="A127" s="81"/>
      <c r="B127" s="81"/>
      <c r="C127" s="110"/>
      <c r="D127" s="107"/>
      <c r="E127" s="107"/>
      <c r="F127" s="107"/>
      <c r="G127" s="107"/>
      <c r="H127" s="107"/>
      <c r="I127" s="104"/>
      <c r="J127" s="115" t="s">
        <v>89</v>
      </c>
      <c r="K127" s="132"/>
      <c r="L127" s="108"/>
      <c r="M127" s="108"/>
      <c r="N127" s="108"/>
      <c r="O127" s="108"/>
      <c r="P127" s="108"/>
      <c r="Q127" s="133"/>
      <c r="R127" s="108"/>
      <c r="S127" s="108"/>
      <c r="T127" s="108"/>
      <c r="U127" s="108"/>
      <c r="V127" s="108"/>
      <c r="W127" s="108"/>
      <c r="X127" s="108"/>
      <c r="Y127" s="108"/>
      <c r="Z127" s="106"/>
    </row>
    <row r="128" spans="1:26" ht="20.100000000000001" customHeight="1" x14ac:dyDescent="0.15">
      <c r="A128" s="81"/>
      <c r="B128" s="81"/>
      <c r="C128" s="121"/>
      <c r="D128" s="122"/>
      <c r="E128" s="122"/>
      <c r="F128" s="122"/>
      <c r="G128" s="122"/>
      <c r="H128" s="122"/>
      <c r="I128" s="124"/>
      <c r="J128" s="123"/>
      <c r="K128" s="124"/>
      <c r="L128" s="123"/>
      <c r="M128" s="123"/>
      <c r="N128" s="123"/>
      <c r="O128" s="123"/>
      <c r="P128" s="123"/>
      <c r="Q128" s="146"/>
      <c r="R128" s="123"/>
      <c r="S128" s="123"/>
      <c r="T128" s="123"/>
      <c r="U128" s="123"/>
      <c r="V128" s="123"/>
      <c r="W128" s="123"/>
      <c r="X128" s="123"/>
      <c r="Y128" s="123"/>
      <c r="Z128" s="125"/>
    </row>
    <row r="129" spans="1:26" ht="20.100000000000001" customHeight="1" x14ac:dyDescent="0.15">
      <c r="A129" s="81"/>
      <c r="B129" s="81"/>
      <c r="C129" s="107"/>
      <c r="D129" s="107"/>
      <c r="E129" s="107"/>
      <c r="F129" s="107"/>
      <c r="G129" s="107"/>
      <c r="H129" s="107"/>
      <c r="I129" s="127"/>
      <c r="J129" s="127"/>
      <c r="K129" s="127"/>
      <c r="L129" s="127"/>
      <c r="M129" s="127"/>
      <c r="N129" s="127"/>
      <c r="O129" s="127"/>
      <c r="P129" s="127"/>
      <c r="Q129" s="147"/>
      <c r="R129" s="127"/>
      <c r="S129" s="127"/>
      <c r="T129" s="127"/>
      <c r="U129" s="127"/>
      <c r="V129" s="127"/>
      <c r="W129" s="127"/>
      <c r="X129" s="127"/>
      <c r="Y129" s="127"/>
      <c r="Z129" s="107"/>
    </row>
    <row r="130" spans="1:26" ht="15.75" hidden="1" customHeight="1" x14ac:dyDescent="0.15">
      <c r="A130" s="81"/>
      <c r="B130" s="81"/>
      <c r="C130" s="107"/>
      <c r="D130" s="107"/>
      <c r="E130" s="107"/>
      <c r="F130" s="107"/>
      <c r="G130" s="107"/>
      <c r="H130" s="107"/>
      <c r="I130" s="127"/>
      <c r="J130" s="127"/>
      <c r="K130" s="127"/>
      <c r="L130" s="127"/>
      <c r="M130" s="127"/>
      <c r="N130" s="127"/>
      <c r="O130" s="127"/>
      <c r="P130" s="127"/>
      <c r="Q130" s="147"/>
      <c r="R130" s="127"/>
      <c r="S130" s="127"/>
      <c r="T130" s="127"/>
      <c r="U130" s="127"/>
      <c r="V130" s="127"/>
      <c r="W130" s="127"/>
      <c r="X130" s="127"/>
      <c r="Y130" s="127"/>
      <c r="Z130" s="107"/>
    </row>
    <row r="131" spans="1:26" ht="15.75" hidden="1" customHeight="1" x14ac:dyDescent="0.15">
      <c r="A131" s="81"/>
      <c r="B131" s="81"/>
      <c r="C131" s="107"/>
      <c r="D131" s="107"/>
      <c r="E131" s="107"/>
      <c r="F131" s="107"/>
      <c r="G131" s="107"/>
      <c r="H131" s="107"/>
      <c r="I131" s="127"/>
      <c r="J131" s="127"/>
      <c r="K131" s="127"/>
      <c r="L131" s="127"/>
      <c r="M131" s="127"/>
      <c r="N131" s="127"/>
      <c r="O131" s="127"/>
      <c r="P131" s="127"/>
      <c r="Q131" s="147"/>
      <c r="R131" s="127"/>
      <c r="S131" s="127"/>
      <c r="T131" s="127"/>
      <c r="U131" s="127"/>
      <c r="V131" s="127"/>
      <c r="W131" s="127"/>
      <c r="X131" s="127"/>
      <c r="Y131" s="127"/>
      <c r="Z131" s="107"/>
    </row>
    <row r="132" spans="1:26" ht="15.75" hidden="1" customHeight="1" x14ac:dyDescent="0.15">
      <c r="A132" s="81"/>
      <c r="B132" s="81"/>
      <c r="C132" s="107"/>
      <c r="D132" s="107"/>
      <c r="E132" s="107"/>
      <c r="F132" s="107"/>
      <c r="G132" s="107"/>
      <c r="H132" s="107"/>
      <c r="I132" s="127"/>
      <c r="J132" s="127"/>
      <c r="K132" s="127"/>
      <c r="L132" s="127"/>
      <c r="M132" s="127"/>
      <c r="N132" s="127"/>
      <c r="O132" s="127"/>
      <c r="P132" s="127"/>
      <c r="Q132" s="147"/>
      <c r="R132" s="127"/>
      <c r="S132" s="127"/>
      <c r="T132" s="127"/>
      <c r="U132" s="127"/>
      <c r="V132" s="127"/>
      <c r="W132" s="127"/>
      <c r="X132" s="127"/>
      <c r="Y132" s="127"/>
      <c r="Z132" s="107"/>
    </row>
    <row r="133" spans="1:26" ht="15.75" hidden="1" customHeight="1" x14ac:dyDescent="0.15">
      <c r="A133" s="81"/>
      <c r="B133" s="81"/>
      <c r="C133" s="107"/>
      <c r="D133" s="107"/>
      <c r="E133" s="107"/>
      <c r="F133" s="107"/>
      <c r="G133" s="107"/>
      <c r="H133" s="107"/>
      <c r="I133" s="127"/>
      <c r="J133" s="127"/>
      <c r="K133" s="127"/>
      <c r="L133" s="127"/>
      <c r="M133" s="127"/>
      <c r="N133" s="127"/>
      <c r="O133" s="127"/>
      <c r="P133" s="127"/>
      <c r="Q133" s="147"/>
      <c r="R133" s="127"/>
      <c r="S133" s="127"/>
      <c r="T133" s="127"/>
      <c r="U133" s="127"/>
      <c r="V133" s="127"/>
      <c r="W133" s="127"/>
      <c r="X133" s="127"/>
      <c r="Y133" s="127"/>
      <c r="Z133" s="107"/>
    </row>
    <row r="134" spans="1:26" ht="15.75" hidden="1" customHeight="1" x14ac:dyDescent="0.15">
      <c r="A134" s="81"/>
      <c r="B134" s="81"/>
      <c r="C134" s="107"/>
      <c r="D134" s="107"/>
      <c r="E134" s="107"/>
      <c r="F134" s="107"/>
      <c r="G134" s="107"/>
      <c r="H134" s="107"/>
      <c r="I134" s="127"/>
      <c r="J134" s="127"/>
      <c r="K134" s="127"/>
      <c r="L134" s="127"/>
      <c r="M134" s="127"/>
      <c r="N134" s="127"/>
      <c r="O134" s="127"/>
      <c r="P134" s="127"/>
      <c r="Q134" s="147"/>
      <c r="R134" s="127"/>
      <c r="S134" s="127"/>
      <c r="T134" s="127"/>
      <c r="U134" s="127"/>
      <c r="V134" s="127"/>
      <c r="W134" s="127"/>
      <c r="X134" s="127"/>
      <c r="Y134" s="127"/>
      <c r="Z134" s="107"/>
    </row>
    <row r="135" spans="1:26" ht="15.75" hidden="1" customHeight="1" x14ac:dyDescent="0.15">
      <c r="A135" s="81"/>
      <c r="B135" s="81"/>
      <c r="C135" s="107"/>
      <c r="D135" s="107"/>
      <c r="E135" s="107"/>
      <c r="F135" s="107"/>
      <c r="G135" s="107"/>
      <c r="H135" s="107"/>
      <c r="I135" s="127"/>
      <c r="J135" s="127"/>
      <c r="K135" s="127"/>
      <c r="L135" s="127"/>
      <c r="M135" s="127"/>
      <c r="N135" s="127"/>
      <c r="O135" s="127"/>
      <c r="P135" s="127"/>
      <c r="Q135" s="147"/>
      <c r="R135" s="127"/>
      <c r="S135" s="127"/>
      <c r="T135" s="127"/>
      <c r="U135" s="127"/>
      <c r="V135" s="127"/>
      <c r="W135" s="127"/>
      <c r="X135" s="127"/>
      <c r="Y135" s="127"/>
      <c r="Z135" s="107"/>
    </row>
    <row r="136" spans="1:26" ht="15.75" hidden="1" customHeight="1" x14ac:dyDescent="0.15">
      <c r="A136" s="81"/>
      <c r="B136" s="81"/>
      <c r="C136" s="107"/>
      <c r="D136" s="107"/>
      <c r="E136" s="107"/>
      <c r="F136" s="107"/>
      <c r="G136" s="107"/>
      <c r="H136" s="107"/>
      <c r="I136" s="127"/>
      <c r="J136" s="127"/>
      <c r="K136" s="127"/>
      <c r="L136" s="127"/>
      <c r="M136" s="127"/>
      <c r="N136" s="127"/>
      <c r="O136" s="127"/>
      <c r="P136" s="127"/>
      <c r="Q136" s="147"/>
      <c r="R136" s="127"/>
      <c r="S136" s="127"/>
      <c r="T136" s="127"/>
      <c r="U136" s="127"/>
      <c r="V136" s="127"/>
      <c r="W136" s="127"/>
      <c r="X136" s="127"/>
      <c r="Y136" s="127"/>
      <c r="Z136" s="107"/>
    </row>
    <row r="137" spans="1:26" ht="15.75" hidden="1" customHeight="1" x14ac:dyDescent="0.15">
      <c r="A137" s="81"/>
      <c r="B137" s="81"/>
      <c r="C137" s="107"/>
      <c r="D137" s="107"/>
      <c r="E137" s="107"/>
      <c r="F137" s="107"/>
      <c r="G137" s="107"/>
      <c r="H137" s="107"/>
      <c r="I137" s="127"/>
      <c r="J137" s="127"/>
      <c r="K137" s="127"/>
      <c r="L137" s="127"/>
      <c r="M137" s="127"/>
      <c r="N137" s="127"/>
      <c r="O137" s="127"/>
      <c r="P137" s="127"/>
      <c r="Q137" s="147"/>
      <c r="R137" s="127"/>
      <c r="S137" s="127"/>
      <c r="T137" s="127"/>
      <c r="U137" s="127"/>
      <c r="V137" s="127"/>
      <c r="W137" s="127"/>
      <c r="X137" s="127"/>
      <c r="Y137" s="127"/>
      <c r="Z137" s="107"/>
    </row>
    <row r="138" spans="1:26" ht="15.75" hidden="1" customHeight="1" x14ac:dyDescent="0.15">
      <c r="A138" s="81"/>
      <c r="B138" s="81"/>
      <c r="C138" s="107"/>
      <c r="D138" s="107"/>
      <c r="E138" s="107"/>
      <c r="F138" s="107"/>
      <c r="G138" s="107"/>
      <c r="H138" s="107"/>
      <c r="I138" s="127"/>
      <c r="J138" s="127"/>
      <c r="K138" s="127"/>
      <c r="L138" s="127"/>
      <c r="M138" s="127"/>
      <c r="N138" s="127"/>
      <c r="O138" s="127"/>
      <c r="P138" s="127"/>
      <c r="Q138" s="147"/>
      <c r="R138" s="127"/>
      <c r="S138" s="127"/>
      <c r="T138" s="127"/>
      <c r="U138" s="127"/>
      <c r="V138" s="127"/>
      <c r="W138" s="127"/>
      <c r="X138" s="127"/>
      <c r="Y138" s="127"/>
      <c r="Z138" s="107"/>
    </row>
    <row r="139" spans="1:26" ht="15.75" hidden="1" customHeight="1" x14ac:dyDescent="0.15">
      <c r="A139" s="81"/>
      <c r="B139" s="81"/>
      <c r="C139" s="107"/>
      <c r="D139" s="107"/>
      <c r="E139" s="107"/>
      <c r="F139" s="107"/>
      <c r="G139" s="107"/>
      <c r="H139" s="107"/>
      <c r="I139" s="127"/>
      <c r="J139" s="127"/>
      <c r="K139" s="127"/>
      <c r="L139" s="127"/>
      <c r="M139" s="127"/>
      <c r="N139" s="127"/>
      <c r="O139" s="127"/>
      <c r="P139" s="127"/>
      <c r="Q139" s="147"/>
      <c r="R139" s="127"/>
      <c r="S139" s="127"/>
      <c r="T139" s="127"/>
      <c r="U139" s="127"/>
      <c r="V139" s="127"/>
      <c r="W139" s="127"/>
      <c r="X139" s="127"/>
      <c r="Y139" s="127"/>
      <c r="Z139" s="107"/>
    </row>
    <row r="140" spans="1:26" ht="15.75" hidden="1" customHeight="1" x14ac:dyDescent="0.15">
      <c r="A140" s="81"/>
      <c r="B140" s="81"/>
      <c r="C140" s="107"/>
      <c r="D140" s="107"/>
      <c r="E140" s="107"/>
      <c r="F140" s="107"/>
      <c r="G140" s="107"/>
      <c r="H140" s="107"/>
      <c r="I140" s="127"/>
      <c r="J140" s="127"/>
      <c r="K140" s="127"/>
      <c r="L140" s="127"/>
      <c r="M140" s="127"/>
      <c r="N140" s="127"/>
      <c r="O140" s="127"/>
      <c r="P140" s="127"/>
      <c r="Q140" s="147"/>
      <c r="R140" s="127"/>
      <c r="S140" s="127"/>
      <c r="T140" s="127"/>
      <c r="U140" s="127"/>
      <c r="V140" s="127"/>
      <c r="W140" s="127"/>
      <c r="X140" s="127"/>
      <c r="Y140" s="127"/>
      <c r="Z140" s="107"/>
    </row>
    <row r="141" spans="1:26" ht="15.75" hidden="1" customHeight="1" x14ac:dyDescent="0.15">
      <c r="A141" s="81"/>
      <c r="B141" s="81"/>
      <c r="C141" s="107"/>
      <c r="D141" s="107"/>
      <c r="E141" s="107"/>
      <c r="F141" s="107"/>
      <c r="G141" s="107"/>
      <c r="H141" s="107"/>
      <c r="I141" s="127"/>
      <c r="J141" s="127"/>
      <c r="K141" s="127"/>
      <c r="L141" s="127"/>
      <c r="M141" s="127"/>
      <c r="N141" s="127"/>
      <c r="O141" s="127"/>
      <c r="P141" s="127"/>
      <c r="Q141" s="147"/>
      <c r="R141" s="127"/>
      <c r="S141" s="127"/>
      <c r="T141" s="127"/>
      <c r="U141" s="127"/>
      <c r="V141" s="127"/>
      <c r="W141" s="127"/>
      <c r="X141" s="127"/>
      <c r="Y141" s="127"/>
      <c r="Z141" s="107"/>
    </row>
    <row r="142" spans="1:26" ht="15.75" hidden="1" customHeight="1" x14ac:dyDescent="0.15">
      <c r="A142" s="81"/>
      <c r="B142" s="81"/>
      <c r="C142" s="107"/>
      <c r="D142" s="107"/>
      <c r="E142" s="107"/>
      <c r="F142" s="107"/>
      <c r="G142" s="107"/>
      <c r="H142" s="107"/>
      <c r="I142" s="127"/>
      <c r="J142" s="127"/>
      <c r="K142" s="127"/>
      <c r="L142" s="127"/>
      <c r="M142" s="127"/>
      <c r="N142" s="127"/>
      <c r="O142" s="127"/>
      <c r="P142" s="127"/>
      <c r="Q142" s="147"/>
      <c r="R142" s="127"/>
      <c r="S142" s="127"/>
      <c r="T142" s="127"/>
      <c r="U142" s="127"/>
      <c r="V142" s="127"/>
      <c r="W142" s="127"/>
      <c r="X142" s="127"/>
      <c r="Y142" s="127"/>
      <c r="Z142" s="107"/>
    </row>
    <row r="143" spans="1:26" ht="15.75" hidden="1" customHeight="1" x14ac:dyDescent="0.15">
      <c r="A143" s="81"/>
      <c r="B143" s="81"/>
      <c r="C143" s="107"/>
      <c r="D143" s="107"/>
      <c r="E143" s="107"/>
      <c r="F143" s="107"/>
      <c r="G143" s="107"/>
      <c r="H143" s="107"/>
      <c r="I143" s="127"/>
      <c r="J143" s="127"/>
      <c r="K143" s="127"/>
      <c r="L143" s="127"/>
      <c r="M143" s="127"/>
      <c r="N143" s="127"/>
      <c r="O143" s="127"/>
      <c r="P143" s="127"/>
      <c r="Q143" s="147"/>
      <c r="R143" s="127"/>
      <c r="S143" s="127"/>
      <c r="T143" s="127"/>
      <c r="U143" s="127"/>
      <c r="V143" s="127"/>
      <c r="W143" s="127"/>
      <c r="X143" s="127"/>
      <c r="Y143" s="127"/>
      <c r="Z143" s="107"/>
    </row>
    <row r="144" spans="1:26" ht="15.75" hidden="1" customHeight="1" x14ac:dyDescent="0.15">
      <c r="A144" s="81"/>
      <c r="B144" s="81"/>
      <c r="C144" s="107"/>
      <c r="D144" s="107"/>
      <c r="E144" s="107"/>
      <c r="F144" s="107"/>
      <c r="G144" s="107"/>
      <c r="H144" s="107"/>
      <c r="I144" s="127"/>
      <c r="J144" s="127"/>
      <c r="K144" s="127"/>
      <c r="L144" s="127"/>
      <c r="M144" s="127"/>
      <c r="N144" s="127"/>
      <c r="O144" s="127"/>
      <c r="P144" s="127"/>
      <c r="Q144" s="147"/>
      <c r="R144" s="127"/>
      <c r="S144" s="127"/>
      <c r="T144" s="127"/>
      <c r="U144" s="127"/>
      <c r="V144" s="127"/>
      <c r="W144" s="127"/>
      <c r="X144" s="127"/>
      <c r="Y144" s="127"/>
      <c r="Z144" s="107"/>
    </row>
    <row r="145" spans="1:26" ht="15.75" hidden="1" customHeight="1" x14ac:dyDescent="0.15">
      <c r="A145" s="81"/>
      <c r="B145" s="81"/>
      <c r="C145" s="107"/>
      <c r="D145" s="107"/>
      <c r="E145" s="107"/>
      <c r="F145" s="107"/>
      <c r="G145" s="107"/>
      <c r="H145" s="107"/>
      <c r="I145" s="127"/>
      <c r="J145" s="127"/>
      <c r="K145" s="127"/>
      <c r="L145" s="127"/>
      <c r="M145" s="127"/>
      <c r="N145" s="127"/>
      <c r="O145" s="127"/>
      <c r="P145" s="127"/>
      <c r="Q145" s="147"/>
      <c r="R145" s="127"/>
      <c r="S145" s="127"/>
      <c r="T145" s="127"/>
      <c r="U145" s="127"/>
      <c r="V145" s="127"/>
      <c r="W145" s="127"/>
      <c r="X145" s="127"/>
      <c r="Y145" s="127"/>
      <c r="Z145" s="107"/>
    </row>
    <row r="146" spans="1:26" ht="15.75" hidden="1" customHeight="1" x14ac:dyDescent="0.15">
      <c r="A146" s="81"/>
      <c r="B146" s="81"/>
      <c r="C146" s="107"/>
      <c r="D146" s="107"/>
      <c r="E146" s="107"/>
      <c r="F146" s="107"/>
      <c r="G146" s="107"/>
      <c r="H146" s="107"/>
      <c r="I146" s="127"/>
      <c r="J146" s="127"/>
      <c r="K146" s="127"/>
      <c r="L146" s="127"/>
      <c r="M146" s="127"/>
      <c r="N146" s="127"/>
      <c r="O146" s="127"/>
      <c r="P146" s="127"/>
      <c r="Q146" s="147"/>
      <c r="R146" s="127"/>
      <c r="S146" s="127"/>
      <c r="T146" s="127"/>
      <c r="U146" s="127"/>
      <c r="V146" s="127"/>
      <c r="W146" s="127"/>
      <c r="X146" s="127"/>
      <c r="Y146" s="127"/>
      <c r="Z146" s="107"/>
    </row>
    <row r="147" spans="1:26" ht="15.75" hidden="1" customHeight="1" x14ac:dyDescent="0.15">
      <c r="A147" s="81"/>
      <c r="B147" s="81"/>
      <c r="C147" s="107"/>
      <c r="D147" s="107"/>
      <c r="E147" s="107"/>
      <c r="F147" s="107"/>
      <c r="G147" s="107"/>
      <c r="H147" s="107"/>
      <c r="I147" s="127"/>
      <c r="J147" s="127"/>
      <c r="K147" s="127"/>
      <c r="L147" s="127"/>
      <c r="M147" s="127"/>
      <c r="N147" s="127"/>
      <c r="O147" s="127"/>
      <c r="P147" s="127"/>
      <c r="Q147" s="147"/>
      <c r="R147" s="127"/>
      <c r="S147" s="127"/>
      <c r="T147" s="127"/>
      <c r="U147" s="127"/>
      <c r="V147" s="127"/>
      <c r="W147" s="127"/>
      <c r="X147" s="127"/>
      <c r="Y147" s="127"/>
      <c r="Z147" s="107"/>
    </row>
    <row r="148" spans="1:26" ht="15.75" hidden="1" customHeight="1" x14ac:dyDescent="0.15">
      <c r="A148" s="81"/>
      <c r="B148" s="81"/>
      <c r="C148" s="107"/>
      <c r="D148" s="107"/>
      <c r="E148" s="107"/>
      <c r="F148" s="107"/>
      <c r="G148" s="107"/>
      <c r="H148" s="107"/>
      <c r="I148" s="127"/>
      <c r="J148" s="127"/>
      <c r="K148" s="127"/>
      <c r="L148" s="127"/>
      <c r="M148" s="127"/>
      <c r="N148" s="127"/>
      <c r="O148" s="127"/>
      <c r="P148" s="127"/>
      <c r="Q148" s="147"/>
      <c r="R148" s="127"/>
      <c r="S148" s="127"/>
      <c r="T148" s="127"/>
      <c r="U148" s="127"/>
      <c r="V148" s="127"/>
      <c r="W148" s="127"/>
      <c r="X148" s="127"/>
      <c r="Y148" s="127"/>
      <c r="Z148" s="107"/>
    </row>
    <row r="149" spans="1:26" ht="20.100000000000001" customHeight="1" x14ac:dyDescent="0.15">
      <c r="A149" s="81"/>
      <c r="B149" s="81"/>
      <c r="C149" s="107"/>
      <c r="D149" s="107"/>
      <c r="E149" s="107"/>
      <c r="F149" s="107"/>
      <c r="G149" s="107"/>
      <c r="H149" s="107"/>
      <c r="I149" s="127"/>
      <c r="J149" s="107"/>
      <c r="K149" s="107"/>
      <c r="L149" s="107"/>
      <c r="M149" s="107"/>
      <c r="N149" s="107"/>
      <c r="O149" s="107"/>
      <c r="P149" s="107"/>
      <c r="Q149" s="148"/>
      <c r="R149" s="107"/>
      <c r="S149" s="107"/>
      <c r="T149" s="107"/>
      <c r="U149" s="107"/>
      <c r="V149" s="107"/>
      <c r="W149" s="107"/>
      <c r="X149" s="107"/>
      <c r="Y149" s="107"/>
      <c r="Z149" s="107"/>
    </row>
    <row r="150" spans="1:26" ht="20.100000000000001" customHeight="1" x14ac:dyDescent="0.15">
      <c r="A150" s="81"/>
      <c r="B150" s="81"/>
      <c r="C150" s="94" t="s">
        <v>69</v>
      </c>
      <c r="D150" s="95"/>
      <c r="E150" s="95"/>
      <c r="F150" s="95"/>
      <c r="G150" s="95"/>
      <c r="H150" s="96"/>
      <c r="I150" s="128"/>
      <c r="K150" s="128"/>
    </row>
    <row r="151" spans="1:26" ht="20.100000000000001" customHeight="1" x14ac:dyDescent="0.15">
      <c r="A151" s="81"/>
      <c r="B151" s="81"/>
      <c r="C151" s="97"/>
      <c r="D151" s="98"/>
      <c r="E151" s="98"/>
      <c r="F151" s="98"/>
      <c r="G151" s="98"/>
      <c r="H151" s="98"/>
      <c r="I151" s="99"/>
      <c r="J151" s="99"/>
      <c r="K151" s="99"/>
      <c r="L151" s="99"/>
      <c r="M151" s="99"/>
      <c r="N151" s="99"/>
      <c r="O151" s="99"/>
      <c r="P151" s="99"/>
      <c r="Q151" s="99"/>
      <c r="R151" s="99"/>
      <c r="S151" s="99"/>
      <c r="T151" s="99"/>
      <c r="U151" s="99"/>
      <c r="V151" s="99"/>
      <c r="W151" s="99"/>
      <c r="X151" s="99"/>
      <c r="Y151" s="99"/>
      <c r="Z151" s="100"/>
    </row>
    <row r="152" spans="1:26" ht="20.100000000000001" customHeight="1" x14ac:dyDescent="0.15">
      <c r="A152" s="81"/>
      <c r="B152" s="81"/>
      <c r="C152" s="97"/>
      <c r="D152" s="149" t="s">
        <v>70</v>
      </c>
      <c r="E152" s="129"/>
      <c r="F152" s="129"/>
      <c r="G152" s="129"/>
      <c r="H152" s="129"/>
      <c r="I152" s="129"/>
      <c r="J152" s="129"/>
      <c r="K152" s="129"/>
      <c r="L152" s="129"/>
      <c r="M152" s="129"/>
      <c r="N152" s="129"/>
      <c r="O152" s="129"/>
      <c r="P152" s="129"/>
      <c r="Q152" s="129"/>
      <c r="R152" s="129"/>
      <c r="S152" s="129"/>
      <c r="T152" s="129"/>
      <c r="U152" s="129"/>
      <c r="V152" s="129"/>
      <c r="W152" s="129"/>
      <c r="X152" s="108"/>
      <c r="Y152" s="107"/>
      <c r="Z152" s="106"/>
    </row>
    <row r="153" spans="1:26" ht="20.100000000000001" customHeight="1" x14ac:dyDescent="0.15">
      <c r="A153" s="81">
        <f>IFERROR(IF(AND($I153&lt;&gt;"しない", $I153&lt;&gt;"する"),1001,0),3)</f>
        <v>0</v>
      </c>
      <c r="B153" s="81"/>
      <c r="C153" s="101"/>
      <c r="D153" s="102">
        <v>1</v>
      </c>
      <c r="E153" s="107" t="s">
        <v>71</v>
      </c>
      <c r="F153" s="107"/>
      <c r="G153" s="107"/>
      <c r="H153" s="107"/>
      <c r="I153" s="33" t="s">
        <v>72</v>
      </c>
      <c r="J153" s="58"/>
      <c r="K153" s="58"/>
      <c r="L153" s="58"/>
      <c r="M153" s="58"/>
      <c r="N153" s="107"/>
      <c r="O153" s="107"/>
      <c r="P153" s="107"/>
      <c r="Q153" s="107"/>
      <c r="R153" s="107"/>
      <c r="S153" s="107"/>
      <c r="T153" s="107"/>
      <c r="U153" s="107"/>
      <c r="Z153" s="150"/>
    </row>
    <row r="154" spans="1:26" ht="20.100000000000001" customHeight="1" x14ac:dyDescent="0.15">
      <c r="A154" s="81"/>
      <c r="B154" s="81"/>
      <c r="C154" s="110"/>
      <c r="D154" s="107"/>
      <c r="E154" s="107"/>
      <c r="F154" s="107"/>
      <c r="G154" s="107"/>
      <c r="H154" s="107"/>
      <c r="I154" s="151"/>
      <c r="J154" s="109" t="s">
        <v>15</v>
      </c>
      <c r="K154" s="109"/>
      <c r="L154" s="109"/>
      <c r="M154" s="109"/>
      <c r="N154" s="109"/>
      <c r="O154" s="109"/>
      <c r="P154" s="109"/>
      <c r="Q154" s="109"/>
      <c r="R154" s="109"/>
      <c r="S154" s="109"/>
      <c r="T154" s="109"/>
      <c r="U154" s="107"/>
      <c r="Z154" s="150"/>
    </row>
    <row r="155" spans="1:26" ht="20.100000000000001" customHeight="1" x14ac:dyDescent="0.15">
      <c r="A155" s="81">
        <f>IFERROR(IF(AND($I153="する",OR(TRIM($I155)="", NOT(OR(IFERROR(SEARCH(" ",$I155),0)&gt;0, IFERROR(SEARCH("　",$I155),0)&gt;0)))),1001,0),3)</f>
        <v>0</v>
      </c>
      <c r="B155" s="81"/>
      <c r="C155" s="101"/>
      <c r="D155" s="102">
        <v>2</v>
      </c>
      <c r="E155" s="76" t="s">
        <v>65</v>
      </c>
      <c r="I155" s="33"/>
      <c r="J155" s="33"/>
      <c r="K155" s="33"/>
      <c r="L155" s="33"/>
      <c r="M155" s="33"/>
      <c r="N155" s="33"/>
      <c r="O155" s="33"/>
      <c r="P155" s="33"/>
      <c r="Q155" s="33"/>
      <c r="R155" s="33"/>
      <c r="S155" s="33"/>
      <c r="T155" s="33"/>
      <c r="U155" s="33"/>
      <c r="V155" s="33"/>
      <c r="W155" s="33"/>
      <c r="X155" s="33"/>
      <c r="Y155" s="33"/>
      <c r="Z155" s="106"/>
    </row>
    <row r="156" spans="1:26" ht="20.100000000000001" customHeight="1" x14ac:dyDescent="0.15">
      <c r="A156" s="81"/>
      <c r="B156" s="81"/>
      <c r="C156" s="101"/>
      <c r="D156" s="102"/>
      <c r="E156" s="107"/>
      <c r="F156" s="107"/>
      <c r="G156" s="107"/>
      <c r="H156" s="107"/>
      <c r="I156" s="113"/>
      <c r="J156" s="109" t="s">
        <v>44</v>
      </c>
      <c r="K156" s="109"/>
      <c r="L156" s="109"/>
      <c r="M156" s="109"/>
      <c r="N156" s="109"/>
      <c r="O156" s="109"/>
      <c r="P156" s="109"/>
      <c r="Q156" s="109"/>
      <c r="R156" s="109"/>
      <c r="S156" s="109"/>
      <c r="T156" s="109"/>
      <c r="U156" s="109"/>
      <c r="V156" s="109"/>
      <c r="W156" s="109"/>
      <c r="X156" s="109"/>
      <c r="Y156" s="109"/>
      <c r="Z156" s="106"/>
    </row>
    <row r="157" spans="1:26" ht="20.100000000000001" customHeight="1" x14ac:dyDescent="0.15">
      <c r="A157" s="81">
        <f>IFERROR(IF(AND($I153="する",OR(TRIM($I157)="", NOT(OR(IFERROR(SEARCH(" ",$I157),0)&gt;0, IFERROR(SEARCH("　",$I157),0)&gt;0)))),1001,0),3)</f>
        <v>0</v>
      </c>
      <c r="B157" s="81"/>
      <c r="C157" s="101"/>
      <c r="D157" s="102">
        <v>3</v>
      </c>
      <c r="E157" s="76" t="s">
        <v>66</v>
      </c>
      <c r="I157" s="33"/>
      <c r="J157" s="33"/>
      <c r="K157" s="33"/>
      <c r="L157" s="33"/>
      <c r="M157" s="33"/>
      <c r="N157" s="33"/>
      <c r="O157" s="33"/>
      <c r="P157" s="33"/>
      <c r="Q157" s="33"/>
      <c r="R157" s="33"/>
      <c r="S157" s="33"/>
      <c r="T157" s="33"/>
      <c r="U157" s="33"/>
      <c r="V157" s="33"/>
      <c r="W157" s="33"/>
      <c r="X157" s="33"/>
      <c r="Y157" s="33"/>
      <c r="Z157" s="106"/>
    </row>
    <row r="158" spans="1:26" ht="20.100000000000001" customHeight="1" x14ac:dyDescent="0.15">
      <c r="A158" s="81"/>
      <c r="B158" s="81"/>
      <c r="C158" s="110"/>
      <c r="D158" s="107"/>
      <c r="E158" s="107"/>
      <c r="F158" s="107"/>
      <c r="G158" s="107"/>
      <c r="H158" s="107"/>
      <c r="I158" s="113"/>
      <c r="J158" s="109" t="s">
        <v>46</v>
      </c>
      <c r="K158" s="109"/>
      <c r="L158" s="109"/>
      <c r="M158" s="109"/>
      <c r="N158" s="109"/>
      <c r="O158" s="109"/>
      <c r="P158" s="109"/>
      <c r="Q158" s="109"/>
      <c r="R158" s="109"/>
      <c r="S158" s="109"/>
      <c r="T158" s="109"/>
      <c r="U158" s="109"/>
      <c r="V158" s="109"/>
      <c r="W158" s="109"/>
      <c r="X158" s="109"/>
      <c r="Y158" s="109"/>
      <c r="Z158" s="106"/>
    </row>
    <row r="159" spans="1:26" ht="20.100000000000001" customHeight="1" x14ac:dyDescent="0.15">
      <c r="A159" s="81">
        <f>IFERROR(IF(AND($I153="する",OR(TRIM($I159)="", LEN($I159)&lt;&gt;8, NOT(ISNUMBER(VALUE($I159))), IFERROR(SEARCH("-", $I159),0)&gt;0)),1001,0),3)</f>
        <v>0</v>
      </c>
      <c r="B159" s="81"/>
      <c r="C159" s="101"/>
      <c r="D159" s="102">
        <v>4</v>
      </c>
      <c r="E159" s="76" t="s">
        <v>73</v>
      </c>
      <c r="I159" s="33"/>
      <c r="J159" s="33"/>
      <c r="K159" s="33"/>
      <c r="L159" s="33"/>
      <c r="M159" s="33"/>
      <c r="N159" s="107"/>
      <c r="O159" s="107"/>
      <c r="P159" s="107"/>
      <c r="Q159" s="107"/>
      <c r="R159" s="107"/>
      <c r="S159" s="107"/>
      <c r="T159" s="107"/>
      <c r="U159" s="107"/>
      <c r="V159" s="107"/>
      <c r="W159" s="107"/>
      <c r="X159" s="107"/>
      <c r="Y159" s="107"/>
      <c r="Z159" s="106"/>
    </row>
    <row r="160" spans="1:26" ht="20.100000000000001" customHeight="1" x14ac:dyDescent="0.15">
      <c r="A160" s="81"/>
      <c r="B160" s="81"/>
      <c r="C160" s="110"/>
      <c r="D160" s="107"/>
      <c r="E160" s="107"/>
      <c r="F160" s="107"/>
      <c r="G160" s="107"/>
      <c r="H160" s="107"/>
      <c r="I160" s="104"/>
      <c r="J160" s="109" t="s">
        <v>83</v>
      </c>
      <c r="K160" s="108"/>
      <c r="L160" s="108"/>
      <c r="M160" s="108"/>
      <c r="N160" s="108"/>
      <c r="O160" s="108"/>
      <c r="P160" s="108"/>
      <c r="Q160" s="108"/>
      <c r="R160" s="108"/>
      <c r="S160" s="108"/>
      <c r="T160" s="108"/>
      <c r="U160" s="108"/>
      <c r="V160" s="108"/>
      <c r="W160" s="108"/>
      <c r="X160" s="108"/>
      <c r="Y160" s="108"/>
      <c r="Z160" s="106"/>
    </row>
    <row r="161" spans="1:30" ht="20.100000000000001" customHeight="1" x14ac:dyDescent="0.15">
      <c r="A161" s="81">
        <f>IFERROR(IF(AND($I153="する",TRIM($I161)=""),1001,0),3)</f>
        <v>0</v>
      </c>
      <c r="B161" s="81"/>
      <c r="C161" s="101"/>
      <c r="D161" s="102">
        <v>5</v>
      </c>
      <c r="E161" s="76" t="s">
        <v>36</v>
      </c>
      <c r="I161" s="54"/>
      <c r="J161" s="55"/>
      <c r="K161" s="55"/>
      <c r="L161" s="55"/>
      <c r="M161" s="55"/>
      <c r="N161" s="107"/>
      <c r="O161" s="107"/>
      <c r="P161" s="107"/>
      <c r="Q161" s="107"/>
      <c r="R161" s="107"/>
      <c r="S161" s="107"/>
      <c r="T161" s="107"/>
      <c r="U161" s="107"/>
      <c r="V161" s="107"/>
      <c r="W161" s="107"/>
      <c r="X161" s="107"/>
      <c r="Y161" s="107"/>
      <c r="Z161" s="106"/>
    </row>
    <row r="162" spans="1:30" ht="20.100000000000001" customHeight="1" x14ac:dyDescent="0.15">
      <c r="A162" s="81"/>
      <c r="B162" s="81"/>
      <c r="C162" s="101"/>
      <c r="D162" s="102"/>
      <c r="E162" s="107"/>
      <c r="F162" s="107"/>
      <c r="G162" s="107"/>
      <c r="H162" s="107"/>
      <c r="I162" s="104"/>
      <c r="J162" s="109" t="s">
        <v>90</v>
      </c>
      <c r="K162" s="108"/>
      <c r="L162" s="108"/>
      <c r="M162" s="108"/>
      <c r="N162" s="108"/>
      <c r="O162" s="108"/>
      <c r="P162" s="108"/>
      <c r="Q162" s="108"/>
      <c r="R162" s="108"/>
      <c r="S162" s="108"/>
      <c r="T162" s="108"/>
      <c r="U162" s="108"/>
      <c r="V162" s="108"/>
      <c r="W162" s="108"/>
      <c r="X162" s="108"/>
      <c r="Y162" s="108"/>
      <c r="Z162" s="106"/>
    </row>
    <row r="163" spans="1:30" ht="20.100000000000001" customHeight="1" x14ac:dyDescent="0.15">
      <c r="A163" s="81">
        <f>IFERROR(IF(AND($I153="する",AND($I163&lt;&gt;"", OR(ISERROR(FIND("@"&amp;LEFT($I163,3)&amp;"@", 都道府県3))=FALSE, ISERROR(FIND("@"&amp;LEFT($I163,4)&amp;"@",都道府県4))=FALSE))=FALSE),1001,0),3)</f>
        <v>0</v>
      </c>
      <c r="B163" s="81"/>
      <c r="C163" s="101"/>
      <c r="D163" s="102">
        <v>6</v>
      </c>
      <c r="E163" s="76" t="s">
        <v>37</v>
      </c>
      <c r="I163" s="56"/>
      <c r="J163" s="56"/>
      <c r="K163" s="56"/>
      <c r="L163" s="56"/>
      <c r="M163" s="56"/>
      <c r="N163" s="56"/>
      <c r="O163" s="56"/>
      <c r="P163" s="56"/>
      <c r="Q163" s="57"/>
      <c r="R163" s="56"/>
      <c r="S163" s="56"/>
      <c r="T163" s="56"/>
      <c r="U163" s="56"/>
      <c r="V163" s="56"/>
      <c r="W163" s="56"/>
      <c r="X163" s="56"/>
      <c r="Y163" s="56"/>
      <c r="Z163" s="106"/>
    </row>
    <row r="164" spans="1:30" ht="20.100000000000001" customHeight="1" x14ac:dyDescent="0.15">
      <c r="A164" s="81"/>
      <c r="B164" s="81"/>
      <c r="C164" s="101"/>
      <c r="D164" s="102"/>
      <c r="E164" s="107"/>
      <c r="F164" s="107"/>
      <c r="G164" s="107"/>
      <c r="H164" s="107"/>
      <c r="I164" s="104"/>
      <c r="J164" s="109" t="s">
        <v>38</v>
      </c>
      <c r="K164" s="108"/>
      <c r="L164" s="108"/>
      <c r="M164" s="108"/>
      <c r="N164" s="108"/>
      <c r="O164" s="108"/>
      <c r="P164" s="108"/>
      <c r="Q164" s="108"/>
      <c r="R164" s="108"/>
      <c r="S164" s="108"/>
      <c r="T164" s="108"/>
      <c r="U164" s="108"/>
      <c r="V164" s="108"/>
      <c r="W164" s="108"/>
      <c r="X164" s="108"/>
      <c r="Y164" s="108"/>
      <c r="Z164" s="106"/>
    </row>
    <row r="165" spans="1:30" ht="20.100000000000001" customHeight="1" x14ac:dyDescent="0.15">
      <c r="A165" s="81">
        <f>IFERROR(IF(AND($I153="する",NOT(AND(TRIM($I165)&lt;&gt;"",ISNUMBER(VALUE(SUBSTITUTE($I165,"-",""))),IFERROR(SEARCH("-",$I165),0)&gt;0))),1001,0),3)</f>
        <v>0</v>
      </c>
      <c r="B165" s="81"/>
      <c r="C165" s="101"/>
      <c r="D165" s="102">
        <v>7</v>
      </c>
      <c r="E165" s="76" t="s">
        <v>47</v>
      </c>
      <c r="I165" s="33"/>
      <c r="J165" s="33"/>
      <c r="K165" s="33"/>
      <c r="L165" s="33"/>
      <c r="M165" s="33"/>
      <c r="Y165" s="108"/>
      <c r="Z165" s="106"/>
    </row>
    <row r="166" spans="1:30" ht="20.100000000000001" customHeight="1" x14ac:dyDescent="0.15">
      <c r="A166" s="81"/>
      <c r="B166" s="81"/>
      <c r="C166" s="110"/>
      <c r="D166" s="107"/>
      <c r="E166" s="107"/>
      <c r="F166" s="107"/>
      <c r="G166" s="107"/>
      <c r="H166" s="107"/>
      <c r="I166" s="104"/>
      <c r="J166" s="109" t="s">
        <v>50</v>
      </c>
      <c r="K166" s="108"/>
      <c r="L166" s="108"/>
      <c r="M166" s="108"/>
      <c r="N166" s="108"/>
      <c r="O166" s="108"/>
      <c r="P166" s="108"/>
      <c r="Q166" s="108"/>
      <c r="R166" s="108"/>
      <c r="S166" s="108"/>
      <c r="T166" s="108"/>
      <c r="U166" s="108"/>
      <c r="V166" s="108"/>
      <c r="W166" s="108"/>
      <c r="X166" s="108"/>
      <c r="Y166" s="108"/>
      <c r="Z166" s="106"/>
    </row>
    <row r="167" spans="1:30" ht="20.100000000000001" customHeight="1" x14ac:dyDescent="0.15">
      <c r="A167" s="81">
        <f>IFERROR(IF(AND($I153="する",AND(TRIM($I167)&lt;&gt;"",NOT(AND(ISNUMBER(VALUE(SUBSTITUTE($I167,"-",""))),IFERROR(SEARCH("-",$I167),0)&gt;0)))),1001,0),3)</f>
        <v>0</v>
      </c>
      <c r="B167" s="81"/>
      <c r="C167" s="101"/>
      <c r="D167" s="102">
        <v>8</v>
      </c>
      <c r="E167" s="76" t="s">
        <v>51</v>
      </c>
      <c r="I167" s="33"/>
      <c r="J167" s="33"/>
      <c r="K167" s="33"/>
      <c r="L167" s="33"/>
      <c r="M167" s="33"/>
      <c r="N167" s="108"/>
      <c r="O167" s="108"/>
      <c r="P167" s="108"/>
      <c r="Q167" s="108"/>
      <c r="R167" s="108"/>
      <c r="S167" s="108"/>
      <c r="T167" s="108"/>
      <c r="U167" s="108"/>
      <c r="V167" s="108"/>
      <c r="W167" s="108"/>
      <c r="X167" s="108"/>
      <c r="Y167" s="108"/>
      <c r="Z167" s="106"/>
    </row>
    <row r="168" spans="1:30" ht="20.100000000000001" customHeight="1" x14ac:dyDescent="0.15">
      <c r="A168" s="81"/>
      <c r="B168" s="81"/>
      <c r="C168" s="110"/>
      <c r="D168" s="107"/>
      <c r="E168" s="107"/>
      <c r="F168" s="107"/>
      <c r="G168" s="107"/>
      <c r="H168" s="107"/>
      <c r="I168" s="104"/>
      <c r="J168" s="109" t="s">
        <v>50</v>
      </c>
      <c r="K168" s="108"/>
      <c r="L168" s="108"/>
      <c r="M168" s="108"/>
      <c r="N168" s="108"/>
      <c r="O168" s="108"/>
      <c r="P168" s="108"/>
      <c r="Q168" s="108"/>
      <c r="R168" s="108"/>
      <c r="S168" s="108"/>
      <c r="T168" s="108"/>
      <c r="U168" s="108"/>
      <c r="V168" s="108"/>
      <c r="W168" s="108"/>
      <c r="X168" s="108"/>
      <c r="Y168" s="108"/>
      <c r="Z168" s="106"/>
    </row>
    <row r="169" spans="1:30" ht="20.100000000000001" customHeight="1" x14ac:dyDescent="0.15">
      <c r="A169" s="81">
        <f>IFERROR(IF(AND($I153="する",AND(TRIM($I169)&lt;&gt;"", NOT(IFERROR(SEARCH("@",$I169),0)&gt;0))),1001,0),3)</f>
        <v>0</v>
      </c>
      <c r="B169" s="81"/>
      <c r="C169" s="101"/>
      <c r="D169" s="102">
        <v>9</v>
      </c>
      <c r="E169" s="76" t="s">
        <v>52</v>
      </c>
      <c r="I169" s="33"/>
      <c r="J169" s="33"/>
      <c r="K169" s="33"/>
      <c r="L169" s="33"/>
      <c r="M169" s="33"/>
      <c r="N169" s="33"/>
      <c r="O169" s="33"/>
      <c r="P169" s="33"/>
      <c r="Q169" s="53"/>
      <c r="R169" s="33"/>
      <c r="S169" s="33"/>
      <c r="T169" s="33"/>
      <c r="U169" s="33"/>
      <c r="V169" s="33"/>
      <c r="W169" s="33"/>
      <c r="X169" s="33"/>
      <c r="Y169" s="33"/>
      <c r="Z169" s="106"/>
    </row>
    <row r="170" spans="1:30" ht="20.100000000000001" customHeight="1" x14ac:dyDescent="0.15">
      <c r="A170" s="81"/>
      <c r="B170" s="81"/>
      <c r="C170" s="110"/>
      <c r="D170" s="107"/>
      <c r="E170" s="107"/>
      <c r="F170" s="107"/>
      <c r="G170" s="107"/>
      <c r="H170" s="107"/>
      <c r="I170" s="104"/>
      <c r="J170" s="115" t="s">
        <v>88</v>
      </c>
      <c r="K170" s="132"/>
      <c r="L170" s="108"/>
      <c r="M170" s="108"/>
      <c r="N170" s="108"/>
      <c r="O170" s="108"/>
      <c r="P170" s="108"/>
      <c r="Q170" s="133"/>
      <c r="R170" s="108"/>
      <c r="S170" s="108"/>
      <c r="T170" s="108"/>
      <c r="U170" s="108"/>
      <c r="V170" s="108"/>
      <c r="W170" s="108"/>
      <c r="X170" s="108"/>
      <c r="Y170" s="108"/>
      <c r="Z170" s="106"/>
    </row>
    <row r="171" spans="1:30" ht="20.100000000000001" customHeight="1" x14ac:dyDescent="0.15">
      <c r="A171" s="81"/>
      <c r="B171" s="81"/>
      <c r="C171" s="121"/>
      <c r="D171" s="122"/>
      <c r="E171" s="122"/>
      <c r="F171" s="122"/>
      <c r="G171" s="122"/>
      <c r="H171" s="122"/>
      <c r="I171" s="123"/>
      <c r="J171" s="123"/>
      <c r="K171" s="124"/>
      <c r="L171" s="123"/>
      <c r="M171" s="123"/>
      <c r="N171" s="123"/>
      <c r="O171" s="123"/>
      <c r="P171" s="123"/>
      <c r="Q171" s="123"/>
      <c r="R171" s="123"/>
      <c r="S171" s="123"/>
      <c r="T171" s="123"/>
      <c r="U171" s="123"/>
      <c r="V171" s="123"/>
      <c r="W171" s="123"/>
      <c r="X171" s="123"/>
      <c r="Y171" s="152"/>
      <c r="Z171" s="125"/>
      <c r="AA171" s="139"/>
      <c r="AB171" s="139"/>
      <c r="AC171" s="139"/>
      <c r="AD171" s="139"/>
    </row>
    <row r="172" spans="1:30" ht="20.100000000000001" customHeight="1" x14ac:dyDescent="0.15">
      <c r="A172" s="81"/>
      <c r="B172" s="81"/>
      <c r="C172" s="107"/>
      <c r="D172" s="107"/>
      <c r="E172" s="107"/>
      <c r="F172" s="107"/>
      <c r="G172" s="107"/>
      <c r="H172" s="107"/>
      <c r="I172" s="127"/>
      <c r="J172" s="127"/>
      <c r="K172" s="127"/>
      <c r="L172" s="127"/>
      <c r="M172" s="127"/>
      <c r="N172" s="127"/>
      <c r="O172" s="127"/>
      <c r="P172" s="127"/>
      <c r="Q172" s="127"/>
      <c r="R172" s="127"/>
      <c r="S172" s="127"/>
      <c r="T172" s="127"/>
      <c r="U172" s="127"/>
      <c r="V172" s="127"/>
      <c r="W172" s="127"/>
      <c r="X172" s="127"/>
      <c r="Y172" s="153"/>
      <c r="Z172" s="107"/>
      <c r="AA172" s="139"/>
      <c r="AB172" s="139"/>
      <c r="AC172" s="139"/>
      <c r="AD172" s="139"/>
    </row>
    <row r="173" spans="1:30" ht="20.100000000000001" customHeight="1" x14ac:dyDescent="0.15">
      <c r="A173" s="81"/>
      <c r="B173" s="81"/>
      <c r="C173" s="107"/>
      <c r="D173" s="107"/>
      <c r="E173" s="107"/>
      <c r="F173" s="107"/>
      <c r="G173" s="107"/>
      <c r="H173" s="107"/>
      <c r="I173" s="154"/>
      <c r="J173" s="127"/>
      <c r="K173" s="127"/>
      <c r="L173" s="127"/>
      <c r="M173" s="127"/>
      <c r="N173" s="153"/>
      <c r="O173" s="127"/>
      <c r="P173" s="127"/>
      <c r="Q173" s="127"/>
      <c r="R173" s="153"/>
      <c r="S173" s="127"/>
      <c r="T173" s="127"/>
      <c r="U173" s="127"/>
      <c r="V173" s="127"/>
      <c r="W173" s="127"/>
      <c r="X173" s="127"/>
      <c r="Y173" s="127"/>
      <c r="Z173" s="127"/>
      <c r="AA173" s="127"/>
      <c r="AB173" s="127"/>
      <c r="AC173" s="127"/>
      <c r="AD173" s="127"/>
    </row>
    <row r="174" spans="1:30" ht="20.100000000000001" customHeight="1" x14ac:dyDescent="0.15">
      <c r="A174" s="81"/>
      <c r="B174" s="81"/>
      <c r="C174" s="94" t="s">
        <v>14</v>
      </c>
      <c r="D174" s="95"/>
      <c r="E174" s="95"/>
      <c r="F174" s="95"/>
      <c r="G174" s="95"/>
      <c r="H174" s="96"/>
      <c r="I174" s="155"/>
      <c r="J174" s="156"/>
      <c r="K174" s="156"/>
      <c r="L174" s="156"/>
      <c r="M174" s="156"/>
      <c r="N174" s="156"/>
      <c r="O174" s="156"/>
      <c r="P174" s="156"/>
      <c r="Q174" s="156"/>
      <c r="R174" s="156"/>
      <c r="S174" s="156"/>
      <c r="T174" s="156"/>
      <c r="U174" s="156"/>
      <c r="V174" s="156"/>
      <c r="W174" s="156"/>
      <c r="X174" s="156"/>
      <c r="Y174" s="156"/>
      <c r="Z174" s="156"/>
    </row>
    <row r="175" spans="1:30" ht="20.100000000000001" customHeight="1" x14ac:dyDescent="0.15">
      <c r="A175" s="81"/>
      <c r="B175" s="81"/>
      <c r="C175" s="157"/>
      <c r="D175" s="158"/>
      <c r="E175" s="158"/>
      <c r="F175" s="158"/>
      <c r="G175" s="158"/>
      <c r="H175" s="158"/>
      <c r="Z175" s="150"/>
      <c r="AA175" s="118"/>
    </row>
    <row r="176" spans="1:30" ht="20.100000000000001" customHeight="1" x14ac:dyDescent="0.15">
      <c r="A176" s="93"/>
      <c r="B176" s="81"/>
      <c r="C176" s="97"/>
      <c r="D176" s="102">
        <v>1</v>
      </c>
      <c r="E176" s="76" t="s">
        <v>22</v>
      </c>
      <c r="I176" s="25"/>
      <c r="J176" s="26"/>
      <c r="K176" s="26"/>
      <c r="L176" s="26"/>
      <c r="M176" s="26"/>
      <c r="N176" s="159"/>
      <c r="O176" s="159"/>
      <c r="P176" s="159"/>
      <c r="Q176" s="159"/>
      <c r="R176" s="159"/>
      <c r="S176" s="159"/>
      <c r="T176" s="159"/>
      <c r="U176" s="159"/>
      <c r="V176" s="107"/>
      <c r="W176" s="107"/>
      <c r="Z176" s="150"/>
    </row>
    <row r="177" spans="1:26" ht="30" customHeight="1" x14ac:dyDescent="0.15">
      <c r="A177" s="93"/>
      <c r="B177" s="81"/>
      <c r="C177" s="97"/>
      <c r="D177" s="160"/>
      <c r="E177" s="161"/>
      <c r="F177" s="161"/>
      <c r="G177" s="161"/>
      <c r="H177" s="159"/>
      <c r="I177" s="162"/>
      <c r="J177" s="130"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30"/>
      <c r="L177" s="130"/>
      <c r="M177" s="130"/>
      <c r="N177" s="130"/>
      <c r="O177" s="130"/>
      <c r="P177" s="130"/>
      <c r="Q177" s="130"/>
      <c r="R177" s="130"/>
      <c r="S177" s="130"/>
      <c r="T177" s="130"/>
      <c r="U177" s="130"/>
      <c r="V177" s="130"/>
      <c r="W177" s="130"/>
      <c r="X177" s="130"/>
      <c r="Y177" s="130"/>
      <c r="Z177" s="150"/>
    </row>
    <row r="178" spans="1:26" ht="20.100000000000001" customHeight="1" x14ac:dyDescent="0.15">
      <c r="A178" s="93"/>
      <c r="B178" s="81"/>
      <c r="C178" s="97"/>
      <c r="D178" s="102">
        <v>2</v>
      </c>
      <c r="E178" s="76" t="s">
        <v>23</v>
      </c>
      <c r="I178" s="33"/>
      <c r="J178" s="26"/>
      <c r="K178" s="26"/>
      <c r="L178" s="26"/>
      <c r="M178" s="26"/>
      <c r="N178" s="159"/>
      <c r="O178" s="159"/>
      <c r="P178" s="138"/>
      <c r="Q178" s="159"/>
      <c r="R178" s="159"/>
      <c r="S178" s="159"/>
      <c r="T178" s="159"/>
      <c r="U178" s="159"/>
      <c r="V178" s="107"/>
      <c r="W178" s="107"/>
      <c r="Z178" s="150"/>
    </row>
    <row r="179" spans="1:26" ht="20.100000000000001" customHeight="1" x14ac:dyDescent="0.15">
      <c r="A179" s="93"/>
      <c r="B179" s="81"/>
      <c r="C179" s="97"/>
      <c r="D179" s="160"/>
      <c r="E179" s="161"/>
      <c r="F179" s="161"/>
      <c r="G179" s="161"/>
      <c r="H179" s="159"/>
      <c r="I179" s="162"/>
      <c r="J179" s="163" t="s">
        <v>93</v>
      </c>
      <c r="K179" s="163"/>
      <c r="L179" s="163"/>
      <c r="M179" s="163"/>
      <c r="N179" s="163"/>
      <c r="O179" s="163"/>
      <c r="P179" s="163"/>
      <c r="Q179" s="163"/>
      <c r="R179" s="163"/>
      <c r="S179" s="163"/>
      <c r="T179" s="163"/>
      <c r="U179" s="163"/>
      <c r="V179" s="163"/>
      <c r="W179" s="163"/>
      <c r="X179" s="163"/>
      <c r="Y179" s="163"/>
      <c r="Z179" s="150"/>
    </row>
    <row r="180" spans="1:26" ht="20.100000000000001" customHeight="1" x14ac:dyDescent="0.15">
      <c r="A180" s="81"/>
      <c r="B180" s="81"/>
      <c r="C180" s="101"/>
      <c r="D180" s="102">
        <v>3</v>
      </c>
      <c r="E180" s="107" t="s">
        <v>1</v>
      </c>
      <c r="F180" s="107"/>
      <c r="P180" s="164"/>
      <c r="Q180" s="165"/>
      <c r="R180" s="165"/>
      <c r="S180" s="165"/>
      <c r="T180" s="165"/>
      <c r="U180" s="165"/>
      <c r="V180" s="165"/>
      <c r="W180" s="165"/>
      <c r="X180" s="165"/>
      <c r="Y180" s="165"/>
      <c r="Z180" s="106"/>
    </row>
    <row r="181" spans="1:26" ht="45" customHeight="1" x14ac:dyDescent="0.15">
      <c r="A181" s="81"/>
      <c r="B181" s="81"/>
      <c r="C181" s="101"/>
      <c r="D181" s="102"/>
      <c r="E181" s="166" t="s">
        <v>33</v>
      </c>
      <c r="F181" s="166"/>
      <c r="G181" s="166"/>
      <c r="H181" s="166"/>
      <c r="I181" s="166"/>
      <c r="J181" s="166"/>
      <c r="K181" s="166"/>
      <c r="L181" s="166"/>
      <c r="M181" s="166"/>
      <c r="N181" s="166"/>
      <c r="O181" s="166"/>
      <c r="P181" s="166"/>
      <c r="Q181" s="166"/>
      <c r="R181" s="166"/>
      <c r="S181" s="166"/>
      <c r="T181" s="166"/>
      <c r="U181" s="166"/>
      <c r="V181" s="166"/>
      <c r="W181" s="166"/>
      <c r="X181" s="166"/>
      <c r="Y181" s="166"/>
      <c r="Z181" s="106"/>
    </row>
    <row r="182" spans="1:26" ht="20.100000000000001" customHeight="1" x14ac:dyDescent="0.15">
      <c r="A182" s="81">
        <f>IFERROR(IF(COUNTIF($K183:$K186,"○")&gt;1,1001,0),3)</f>
        <v>0</v>
      </c>
      <c r="B182" s="337"/>
      <c r="C182" s="101"/>
      <c r="D182" s="102"/>
      <c r="E182" s="167" t="s">
        <v>8</v>
      </c>
      <c r="F182" s="168"/>
      <c r="G182" s="168"/>
      <c r="H182" s="168"/>
      <c r="I182" s="168"/>
      <c r="J182" s="169"/>
      <c r="K182" s="170" t="s">
        <v>16</v>
      </c>
      <c r="L182" s="171"/>
      <c r="M182" s="172"/>
      <c r="N182" s="173" t="s">
        <v>9</v>
      </c>
      <c r="O182" s="174"/>
      <c r="P182" s="174"/>
      <c r="Q182" s="174"/>
      <c r="R182" s="174"/>
      <c r="S182" s="174"/>
      <c r="T182" s="174"/>
      <c r="U182" s="174"/>
      <c r="V182" s="175"/>
      <c r="W182" s="176" t="s">
        <v>10</v>
      </c>
      <c r="X182" s="177"/>
      <c r="Y182" s="178"/>
      <c r="Z182" s="106"/>
    </row>
    <row r="183" spans="1:26" ht="20.100000000000001" customHeight="1" x14ac:dyDescent="0.15">
      <c r="A183" s="81"/>
      <c r="B183" s="81"/>
      <c r="C183" s="101"/>
      <c r="D183" s="179"/>
      <c r="E183" s="180" t="s">
        <v>17</v>
      </c>
      <c r="F183" s="181"/>
      <c r="G183" s="181"/>
      <c r="H183" s="181"/>
      <c r="I183" s="181"/>
      <c r="J183" s="182"/>
      <c r="K183" s="30"/>
      <c r="L183" s="31"/>
      <c r="M183" s="32"/>
      <c r="N183" s="183"/>
      <c r="O183" s="184"/>
      <c r="P183" s="184"/>
      <c r="Q183" s="184"/>
      <c r="R183" s="184"/>
      <c r="S183" s="184"/>
      <c r="T183" s="184"/>
      <c r="U183" s="184"/>
      <c r="V183" s="185"/>
      <c r="W183" s="186"/>
      <c r="X183" s="187"/>
      <c r="Y183" s="188"/>
      <c r="Z183" s="106"/>
    </row>
    <row r="184" spans="1:26" ht="20.100000000000001" customHeight="1" x14ac:dyDescent="0.15">
      <c r="A184" s="81">
        <f>IFERROR(IF(AND($K184="○",TRIM($N184)=""),1001,0),3)</f>
        <v>0</v>
      </c>
      <c r="B184" s="81"/>
      <c r="C184" s="101"/>
      <c r="D184" s="179"/>
      <c r="E184" s="189" t="s">
        <v>18</v>
      </c>
      <c r="F184" s="190"/>
      <c r="G184" s="190"/>
      <c r="H184" s="190"/>
      <c r="I184" s="190"/>
      <c r="J184" s="191"/>
      <c r="K184" s="27"/>
      <c r="L184" s="28"/>
      <c r="M184" s="29"/>
      <c r="N184" s="35"/>
      <c r="O184" s="36"/>
      <c r="P184" s="36"/>
      <c r="Q184" s="36"/>
      <c r="R184" s="36"/>
      <c r="S184" s="36"/>
      <c r="T184" s="36"/>
      <c r="U184" s="36"/>
      <c r="V184" s="37"/>
      <c r="W184" s="192"/>
      <c r="X184" s="193"/>
      <c r="Y184" s="194"/>
      <c r="Z184" s="106"/>
    </row>
    <row r="185" spans="1:26" ht="20.100000000000001" customHeight="1" x14ac:dyDescent="0.15">
      <c r="A185" s="81">
        <f>IFERROR(IF(AND($K185="○",TRIM($N185)=""),1001,0),3)</f>
        <v>0</v>
      </c>
      <c r="B185" s="81"/>
      <c r="C185" s="101"/>
      <c r="D185" s="179"/>
      <c r="E185" s="189" t="s">
        <v>19</v>
      </c>
      <c r="F185" s="190"/>
      <c r="G185" s="190"/>
      <c r="H185" s="190"/>
      <c r="I185" s="190"/>
      <c r="J185" s="191"/>
      <c r="K185" s="27"/>
      <c r="L185" s="28"/>
      <c r="M185" s="29"/>
      <c r="N185" s="35"/>
      <c r="O185" s="36"/>
      <c r="P185" s="36"/>
      <c r="Q185" s="36"/>
      <c r="R185" s="36"/>
      <c r="S185" s="36"/>
      <c r="T185" s="36"/>
      <c r="U185" s="36"/>
      <c r="V185" s="37"/>
      <c r="W185" s="195">
        <v>100</v>
      </c>
      <c r="X185" s="196"/>
      <c r="Y185" s="197" t="s">
        <v>11</v>
      </c>
      <c r="Z185" s="106"/>
    </row>
    <row r="186" spans="1:26" ht="20.100000000000001" customHeight="1" x14ac:dyDescent="0.15">
      <c r="A186" s="81">
        <f>IFERROR(IF(AND($K186="○",OR(TRIM($N186)="",TRIM($W186)="")),1001,0),3)</f>
        <v>0</v>
      </c>
      <c r="B186" s="81"/>
      <c r="C186" s="101"/>
      <c r="D186" s="179"/>
      <c r="E186" s="198" t="s">
        <v>20</v>
      </c>
      <c r="F186" s="199"/>
      <c r="G186" s="199"/>
      <c r="H186" s="199"/>
      <c r="I186" s="199"/>
      <c r="J186" s="200"/>
      <c r="K186" s="38"/>
      <c r="L186" s="39"/>
      <c r="M186" s="40"/>
      <c r="N186" s="35"/>
      <c r="O186" s="36"/>
      <c r="P186" s="44"/>
      <c r="Q186" s="36"/>
      <c r="R186" s="36"/>
      <c r="S186" s="36"/>
      <c r="T186" s="36"/>
      <c r="U186" s="36"/>
      <c r="V186" s="37"/>
      <c r="W186" s="45"/>
      <c r="X186" s="46"/>
      <c r="Y186" s="201" t="s">
        <v>11</v>
      </c>
      <c r="Z186" s="106"/>
    </row>
    <row r="187" spans="1:26" ht="20.100000000000001" customHeight="1" x14ac:dyDescent="0.15">
      <c r="A187" s="81"/>
      <c r="B187" s="81"/>
      <c r="C187" s="101"/>
      <c r="D187" s="179"/>
      <c r="E187" s="202"/>
      <c r="F187" s="203"/>
      <c r="G187" s="203"/>
      <c r="H187" s="203"/>
      <c r="I187" s="203"/>
      <c r="J187" s="204"/>
      <c r="K187" s="41"/>
      <c r="L187" s="42"/>
      <c r="M187" s="43"/>
      <c r="N187" s="47"/>
      <c r="O187" s="48"/>
      <c r="P187" s="49"/>
      <c r="Q187" s="48"/>
      <c r="R187" s="48"/>
      <c r="S187" s="48"/>
      <c r="T187" s="48"/>
      <c r="U187" s="48"/>
      <c r="V187" s="50"/>
      <c r="W187" s="51"/>
      <c r="X187" s="52"/>
      <c r="Y187" s="205" t="s">
        <v>11</v>
      </c>
      <c r="Z187" s="106"/>
    </row>
    <row r="188" spans="1:26" ht="20.100000000000001" customHeight="1" x14ac:dyDescent="0.15">
      <c r="A188" s="81"/>
      <c r="B188" s="81"/>
      <c r="C188" s="101"/>
      <c r="D188" s="102"/>
      <c r="E188" s="206"/>
      <c r="F188" s="206"/>
      <c r="G188" s="206"/>
      <c r="H188" s="206"/>
      <c r="I188" s="206"/>
      <c r="J188" s="206"/>
      <c r="K188" s="108"/>
      <c r="L188" s="108"/>
      <c r="M188" s="108"/>
      <c r="N188" s="108"/>
      <c r="O188" s="108"/>
      <c r="P188" s="108"/>
      <c r="Q188" s="108"/>
      <c r="R188" s="108"/>
      <c r="S188" s="108"/>
      <c r="T188" s="108"/>
      <c r="U188" s="108"/>
      <c r="V188" s="108"/>
      <c r="W188" s="108"/>
      <c r="X188" s="108"/>
      <c r="Y188" s="108"/>
      <c r="Z188" s="106"/>
    </row>
    <row r="189" spans="1:26" ht="20.100000000000001" customHeight="1" x14ac:dyDescent="0.15">
      <c r="A189" s="81">
        <f>IFERROR(IF($I189&lt;2,1001,0),3)</f>
        <v>1001</v>
      </c>
      <c r="B189" s="81"/>
      <c r="C189" s="101"/>
      <c r="D189" s="102">
        <v>4</v>
      </c>
      <c r="E189" s="76" t="s">
        <v>0</v>
      </c>
      <c r="I189" s="24"/>
      <c r="J189" s="24"/>
      <c r="K189" s="24"/>
      <c r="L189" s="24"/>
      <c r="M189" s="24"/>
      <c r="N189" s="107" t="s">
        <v>21</v>
      </c>
      <c r="O189" s="107"/>
      <c r="P189" s="107"/>
      <c r="Q189" s="107"/>
      <c r="R189" s="107"/>
      <c r="S189" s="107"/>
      <c r="T189" s="107"/>
      <c r="U189" s="107"/>
      <c r="V189" s="107"/>
      <c r="W189" s="107"/>
      <c r="X189" s="107"/>
      <c r="Y189" s="107"/>
      <c r="Z189" s="106"/>
    </row>
    <row r="190" spans="1:26" ht="60" customHeight="1" x14ac:dyDescent="0.15">
      <c r="A190" s="81"/>
      <c r="B190" s="81"/>
      <c r="C190" s="110"/>
      <c r="D190" s="107"/>
      <c r="E190" s="107"/>
      <c r="F190" s="107"/>
      <c r="G190" s="107"/>
      <c r="H190" s="107"/>
      <c r="I190" s="104"/>
      <c r="J190" s="130" t="s">
        <v>350</v>
      </c>
      <c r="K190" s="163"/>
      <c r="L190" s="163"/>
      <c r="M190" s="163"/>
      <c r="N190" s="163"/>
      <c r="O190" s="163"/>
      <c r="P190" s="163"/>
      <c r="Q190" s="163"/>
      <c r="R190" s="163"/>
      <c r="S190" s="163"/>
      <c r="T190" s="163"/>
      <c r="U190" s="163"/>
      <c r="V190" s="163"/>
      <c r="W190" s="163"/>
      <c r="X190" s="163"/>
      <c r="Y190" s="163"/>
      <c r="Z190" s="106"/>
    </row>
    <row r="191" spans="1:26" ht="20.100000000000001" customHeight="1" x14ac:dyDescent="0.15">
      <c r="A191" s="81"/>
      <c r="B191" s="81"/>
      <c r="C191" s="101"/>
      <c r="D191" s="102">
        <v>5</v>
      </c>
      <c r="E191" s="76" t="s">
        <v>24</v>
      </c>
      <c r="I191" s="25"/>
      <c r="J191" s="34"/>
      <c r="K191" s="34"/>
      <c r="L191" s="34"/>
      <c r="M191" s="34"/>
      <c r="N191" s="107"/>
      <c r="O191" s="107"/>
      <c r="P191" s="107"/>
      <c r="Q191" s="107"/>
      <c r="R191" s="107"/>
      <c r="S191" s="107"/>
      <c r="T191" s="107"/>
      <c r="U191" s="107"/>
      <c r="V191" s="107"/>
      <c r="W191" s="107"/>
      <c r="X191" s="107"/>
      <c r="Y191" s="107"/>
      <c r="Z191" s="106"/>
    </row>
    <row r="192" spans="1:26" ht="20.100000000000001" customHeight="1" x14ac:dyDescent="0.15">
      <c r="A192" s="81"/>
      <c r="B192" s="81"/>
      <c r="C192" s="110"/>
      <c r="D192" s="107"/>
      <c r="E192" s="107"/>
      <c r="F192" s="107"/>
      <c r="G192" s="107"/>
      <c r="H192" s="107"/>
      <c r="I192" s="104"/>
      <c r="J192" s="109" t="str">
        <f>日付例&amp;"　年月日を入力してください。個人の場合や設立日が1900/3/31以前の場合は、入力不要です。"</f>
        <v>例)2025/4/1、R7/4/1　年月日を入力してください。個人の場合や設立日が1900/3/31以前の場合は、入力不要です。</v>
      </c>
      <c r="K192" s="108"/>
      <c r="L192" s="108"/>
      <c r="M192" s="108"/>
      <c r="N192" s="108"/>
      <c r="O192" s="108"/>
      <c r="P192" s="108"/>
      <c r="Q192" s="108"/>
      <c r="R192" s="108"/>
      <c r="S192" s="108"/>
      <c r="T192" s="108"/>
      <c r="U192" s="108"/>
      <c r="V192" s="108"/>
      <c r="W192" s="108"/>
      <c r="X192" s="108"/>
      <c r="Y192" s="108"/>
      <c r="Z192" s="106"/>
    </row>
    <row r="193" spans="1:30" ht="20.100000000000001" customHeight="1" x14ac:dyDescent="0.15">
      <c r="A193" s="81"/>
      <c r="B193" s="81"/>
      <c r="C193" s="101"/>
      <c r="D193" s="102">
        <v>6</v>
      </c>
      <c r="E193" s="76" t="s">
        <v>74</v>
      </c>
      <c r="F193" s="107"/>
      <c r="G193" s="107"/>
      <c r="H193" s="107"/>
      <c r="I193" s="25"/>
      <c r="J193" s="34"/>
      <c r="K193" s="34"/>
      <c r="L193" s="34"/>
      <c r="M193" s="34"/>
      <c r="N193" s="207"/>
      <c r="O193" s="165"/>
      <c r="P193" s="165"/>
      <c r="Q193" s="165"/>
      <c r="R193" s="165"/>
      <c r="S193" s="165"/>
      <c r="T193" s="165"/>
      <c r="U193" s="165"/>
      <c r="V193" s="165"/>
      <c r="W193" s="165"/>
      <c r="X193" s="165"/>
      <c r="Y193" s="165"/>
      <c r="Z193" s="208"/>
      <c r="AA193" s="110"/>
      <c r="AB193" s="107"/>
      <c r="AC193" s="107"/>
      <c r="AD193" s="107"/>
    </row>
    <row r="194" spans="1:30" ht="20.100000000000001" customHeight="1" x14ac:dyDescent="0.15">
      <c r="A194" s="81"/>
      <c r="B194" s="81"/>
      <c r="C194" s="101"/>
      <c r="D194" s="102"/>
      <c r="E194" s="107"/>
      <c r="F194" s="107"/>
      <c r="G194" s="107"/>
      <c r="H194" s="107"/>
      <c r="I194" s="209"/>
      <c r="J194" s="109" t="str">
        <f>日付例&amp;"　年月日を入力してください。創業日が1900/3/31以前の場合は、入力不要です。"</f>
        <v>例)2025/4/1、R7/4/1　年月日を入力してください。創業日が1900/3/31以前の場合は、入力不要です。</v>
      </c>
      <c r="K194" s="109"/>
      <c r="L194" s="109"/>
      <c r="M194" s="117"/>
      <c r="N194" s="210"/>
      <c r="O194" s="109"/>
      <c r="P194" s="117"/>
      <c r="Q194" s="109"/>
      <c r="R194" s="109"/>
      <c r="S194" s="109"/>
      <c r="T194" s="109"/>
      <c r="U194" s="109"/>
      <c r="V194" s="109"/>
      <c r="W194" s="109"/>
      <c r="X194" s="109"/>
      <c r="Y194" s="109"/>
      <c r="Z194" s="120"/>
      <c r="AA194" s="110"/>
      <c r="AB194" s="107"/>
      <c r="AC194" s="107"/>
      <c r="AD194" s="107"/>
    </row>
    <row r="195" spans="1:30" ht="20.100000000000001" customHeight="1" x14ac:dyDescent="0.15">
      <c r="A195" s="81"/>
      <c r="B195" s="81"/>
      <c r="C195" s="101"/>
      <c r="D195" s="102">
        <v>7</v>
      </c>
      <c r="E195" s="107" t="s">
        <v>25</v>
      </c>
      <c r="F195" s="107"/>
      <c r="G195" s="107"/>
      <c r="H195" s="107"/>
      <c r="I195" s="25"/>
      <c r="J195" s="26"/>
      <c r="K195" s="26"/>
      <c r="L195" s="26"/>
      <c r="M195" s="26"/>
      <c r="N195" s="211" t="s">
        <v>26</v>
      </c>
      <c r="O195" s="25"/>
      <c r="P195" s="53"/>
      <c r="Q195" s="53"/>
      <c r="R195" s="53"/>
      <c r="S195" s="212" t="s">
        <v>27</v>
      </c>
      <c r="U195" s="165"/>
      <c r="V195" s="165"/>
      <c r="W195" s="165"/>
      <c r="X195" s="165"/>
      <c r="Y195" s="165"/>
      <c r="Z195" s="208"/>
      <c r="AA195" s="110"/>
      <c r="AB195" s="107"/>
      <c r="AC195" s="107"/>
      <c r="AD195" s="107"/>
    </row>
    <row r="196" spans="1:30" ht="20.100000000000001" customHeight="1" x14ac:dyDescent="0.15">
      <c r="A196" s="81"/>
      <c r="B196" s="81"/>
      <c r="C196" s="101"/>
      <c r="D196" s="102"/>
      <c r="E196" s="206" t="s">
        <v>28</v>
      </c>
      <c r="F196" s="107"/>
      <c r="G196" s="107"/>
      <c r="H196" s="107"/>
      <c r="I196" s="209"/>
      <c r="J196" s="109" t="str">
        <f>日付例&amp;"　年月日を入力してください。"</f>
        <v>例)2025/4/1、R7/4/1　年月日を入力してください。</v>
      </c>
      <c r="K196" s="109"/>
      <c r="L196" s="109"/>
      <c r="M196" s="117"/>
      <c r="N196" s="210"/>
      <c r="O196" s="109"/>
      <c r="P196" s="117"/>
      <c r="Q196" s="109"/>
      <c r="R196" s="109"/>
      <c r="S196" s="109"/>
      <c r="T196" s="109"/>
      <c r="U196" s="109"/>
      <c r="V196" s="109"/>
      <c r="W196" s="109"/>
      <c r="X196" s="109"/>
      <c r="Y196" s="109"/>
      <c r="Z196" s="120"/>
      <c r="AA196" s="110"/>
      <c r="AB196" s="107"/>
      <c r="AC196" s="107"/>
      <c r="AD196" s="107"/>
    </row>
    <row r="197" spans="1:30" ht="20.100000000000001" customHeight="1" x14ac:dyDescent="0.15">
      <c r="A197" s="81"/>
      <c r="B197" s="81"/>
      <c r="C197" s="101"/>
      <c r="D197" s="102">
        <v>8</v>
      </c>
      <c r="E197" s="213" t="s">
        <v>85</v>
      </c>
      <c r="F197" s="107"/>
      <c r="G197" s="107"/>
      <c r="H197" s="107"/>
      <c r="I197" s="25"/>
      <c r="J197" s="26"/>
      <c r="K197" s="26"/>
      <c r="L197" s="26"/>
      <c r="M197" s="26"/>
      <c r="N197" s="214"/>
      <c r="O197" s="165"/>
      <c r="P197" s="164"/>
      <c r="Q197" s="165"/>
      <c r="R197" s="165"/>
      <c r="S197" s="165"/>
      <c r="T197" s="165"/>
      <c r="U197" s="165"/>
      <c r="V197" s="165"/>
      <c r="W197" s="165"/>
      <c r="X197" s="165"/>
      <c r="Y197" s="165"/>
      <c r="Z197" s="208"/>
      <c r="AA197" s="110"/>
      <c r="AB197" s="107"/>
      <c r="AC197" s="107"/>
      <c r="AD197" s="107"/>
    </row>
    <row r="198" spans="1:30" ht="20.100000000000001" customHeight="1" x14ac:dyDescent="0.15">
      <c r="A198" s="81"/>
      <c r="B198" s="81"/>
      <c r="C198" s="101"/>
      <c r="D198" s="102"/>
      <c r="E198" s="206" t="s">
        <v>75</v>
      </c>
      <c r="F198" s="107"/>
      <c r="G198" s="107"/>
      <c r="H198" s="107"/>
      <c r="I198" s="215"/>
      <c r="J198" s="109" t="str">
        <f>日付例&amp;"　年月日を入力してください。"</f>
        <v>例)2025/4/1、R7/4/1　年月日を入力してください。</v>
      </c>
      <c r="K198" s="109"/>
      <c r="L198" s="109"/>
      <c r="M198" s="117"/>
      <c r="N198" s="210"/>
      <c r="O198" s="109"/>
      <c r="P198" s="117"/>
      <c r="Q198" s="109"/>
      <c r="R198" s="109"/>
      <c r="X198" s="109"/>
      <c r="Y198" s="109"/>
      <c r="Z198" s="120"/>
      <c r="AA198" s="110"/>
      <c r="AB198" s="107"/>
      <c r="AC198" s="107"/>
      <c r="AD198" s="107"/>
    </row>
    <row r="199" spans="1:30" ht="20.100000000000001" customHeight="1" x14ac:dyDescent="0.15">
      <c r="A199" s="81">
        <f>IFERROR(IF(TRIM($I199)="",1001,0),3)</f>
        <v>1001</v>
      </c>
      <c r="B199" s="81"/>
      <c r="C199" s="101"/>
      <c r="D199" s="102">
        <v>9</v>
      </c>
      <c r="E199" s="216" t="s">
        <v>351</v>
      </c>
      <c r="F199" s="216"/>
      <c r="G199" s="216"/>
      <c r="H199" s="216"/>
      <c r="I199" s="10"/>
      <c r="J199" s="11"/>
      <c r="K199" s="11"/>
      <c r="L199" s="11"/>
      <c r="M199" s="11"/>
      <c r="N199" s="76" t="s">
        <v>352</v>
      </c>
      <c r="Y199" s="107"/>
      <c r="Z199" s="150"/>
    </row>
    <row r="200" spans="1:30" ht="20.100000000000001" customHeight="1" x14ac:dyDescent="0.15">
      <c r="A200" s="81"/>
      <c r="B200" s="81"/>
      <c r="C200" s="101"/>
      <c r="D200" s="102"/>
      <c r="E200" s="217"/>
      <c r="F200" s="218"/>
      <c r="G200" s="214"/>
      <c r="H200" s="214"/>
      <c r="I200" s="207"/>
      <c r="J200" s="214"/>
      <c r="K200" s="214"/>
      <c r="Y200" s="107"/>
      <c r="Z200" s="150"/>
    </row>
    <row r="201" spans="1:30" ht="20.100000000000001" customHeight="1" x14ac:dyDescent="0.15">
      <c r="A201" s="81"/>
      <c r="B201" s="81"/>
      <c r="C201" s="101"/>
      <c r="D201" s="102">
        <v>10</v>
      </c>
      <c r="E201" s="76" t="s">
        <v>29</v>
      </c>
      <c r="I201" s="33"/>
      <c r="J201" s="34"/>
      <c r="K201" s="34"/>
      <c r="L201" s="34"/>
      <c r="M201" s="34"/>
      <c r="N201" s="107"/>
      <c r="O201" s="107"/>
      <c r="P201" s="107"/>
      <c r="Q201" s="107"/>
      <c r="R201" s="107"/>
      <c r="S201" s="107"/>
      <c r="T201" s="107"/>
      <c r="U201" s="107"/>
      <c r="V201" s="107"/>
      <c r="W201" s="107"/>
      <c r="X201" s="107"/>
      <c r="Y201" s="107"/>
      <c r="Z201" s="106"/>
    </row>
    <row r="202" spans="1:30" ht="60" customHeight="1" x14ac:dyDescent="0.15">
      <c r="A202" s="81"/>
      <c r="B202" s="81"/>
      <c r="C202" s="110"/>
      <c r="D202" s="107"/>
      <c r="E202" s="107"/>
      <c r="F202" s="107"/>
      <c r="G202" s="107"/>
      <c r="H202" s="107"/>
      <c r="I202" s="104"/>
      <c r="J202" s="219" t="s">
        <v>87</v>
      </c>
      <c r="K202" s="219"/>
      <c r="L202" s="219"/>
      <c r="M202" s="219"/>
      <c r="N202" s="219"/>
      <c r="O202" s="219"/>
      <c r="P202" s="219"/>
      <c r="Q202" s="219"/>
      <c r="R202" s="219"/>
      <c r="S202" s="219"/>
      <c r="T202" s="219"/>
      <c r="U202" s="219"/>
      <c r="V202" s="219"/>
      <c r="W202" s="219"/>
      <c r="X202" s="219"/>
      <c r="Y202" s="219"/>
      <c r="Z202" s="106"/>
    </row>
    <row r="203" spans="1:30" ht="20.100000000000001" customHeight="1" x14ac:dyDescent="0.15">
      <c r="A203" s="81"/>
      <c r="B203" s="81"/>
      <c r="C203" s="97"/>
      <c r="D203" s="102">
        <v>11</v>
      </c>
      <c r="E203" s="107" t="s">
        <v>30</v>
      </c>
      <c r="F203" s="98"/>
      <c r="G203" s="98"/>
      <c r="H203" s="98"/>
      <c r="I203" s="107"/>
      <c r="J203" s="107"/>
      <c r="K203" s="107"/>
      <c r="L203" s="107"/>
      <c r="M203" s="107"/>
      <c r="N203" s="107"/>
      <c r="O203" s="107"/>
      <c r="P203" s="107"/>
      <c r="Q203" s="107"/>
      <c r="R203" s="107"/>
      <c r="S203" s="107"/>
      <c r="T203" s="107"/>
      <c r="U203" s="107"/>
      <c r="V203" s="107"/>
      <c r="W203" s="107"/>
      <c r="X203" s="107"/>
      <c r="Y203" s="107"/>
      <c r="Z203" s="106"/>
      <c r="AA203" s="110"/>
      <c r="AB203" s="107"/>
      <c r="AC203" s="107"/>
      <c r="AD203" s="107"/>
    </row>
    <row r="204" spans="1:30" ht="20.100000000000001" customHeight="1" x14ac:dyDescent="0.15">
      <c r="A204" s="81"/>
      <c r="B204" s="81"/>
      <c r="C204" s="101"/>
      <c r="D204" s="150"/>
      <c r="E204" s="220" t="s">
        <v>7</v>
      </c>
      <c r="F204" s="221"/>
      <c r="G204" s="221"/>
      <c r="H204" s="222"/>
      <c r="I204" s="223" t="s">
        <v>76</v>
      </c>
      <c r="J204" s="224"/>
      <c r="K204" s="224"/>
      <c r="L204" s="224"/>
      <c r="M204" s="225"/>
      <c r="Z204" s="150"/>
      <c r="AA204" s="110"/>
      <c r="AB204" s="107"/>
      <c r="AC204" s="107"/>
      <c r="AD204" s="107"/>
    </row>
    <row r="205" spans="1:30" ht="20.100000000000001" customHeight="1" x14ac:dyDescent="0.15">
      <c r="A205" s="81">
        <f>IFERROR(IF(TRIM($I205)="",1001,0),3)</f>
        <v>1001</v>
      </c>
      <c r="B205" s="81"/>
      <c r="C205" s="101"/>
      <c r="D205" s="150"/>
      <c r="E205" s="226" t="s">
        <v>353</v>
      </c>
      <c r="F205" s="227"/>
      <c r="G205" s="227"/>
      <c r="H205" s="228"/>
      <c r="I205" s="17"/>
      <c r="J205" s="18"/>
      <c r="K205" s="18"/>
      <c r="L205" s="18"/>
      <c r="M205" s="19"/>
      <c r="Z205" s="150"/>
      <c r="AA205" s="110"/>
      <c r="AB205" s="107"/>
      <c r="AC205" s="107"/>
      <c r="AD205" s="107"/>
    </row>
    <row r="206" spans="1:30" ht="20.100000000000001" customHeight="1" thickBot="1" x14ac:dyDescent="0.2">
      <c r="A206" s="81">
        <f>IFERROR(IF(TRIM($I206)="",1001,0),3)</f>
        <v>1001</v>
      </c>
      <c r="B206" s="81"/>
      <c r="C206" s="101"/>
      <c r="D206" s="150"/>
      <c r="E206" s="229" t="s">
        <v>354</v>
      </c>
      <c r="F206" s="230"/>
      <c r="G206" s="230"/>
      <c r="H206" s="231"/>
      <c r="I206" s="20"/>
      <c r="J206" s="21"/>
      <c r="K206" s="21"/>
      <c r="L206" s="21"/>
      <c r="M206" s="22"/>
      <c r="Z206" s="150"/>
      <c r="AA206" s="110"/>
      <c r="AB206" s="107"/>
      <c r="AC206" s="107"/>
      <c r="AD206" s="107"/>
    </row>
    <row r="207" spans="1:30" ht="20.100000000000001" customHeight="1" thickTop="1" x14ac:dyDescent="0.15">
      <c r="A207" s="81"/>
      <c r="B207" s="81"/>
      <c r="C207" s="101"/>
      <c r="E207" s="232" t="s">
        <v>77</v>
      </c>
      <c r="F207" s="233"/>
      <c r="G207" s="233"/>
      <c r="H207" s="234"/>
      <c r="I207" s="235">
        <f>I205+I206</f>
        <v>0</v>
      </c>
      <c r="J207" s="236"/>
      <c r="K207" s="236"/>
      <c r="L207" s="236"/>
      <c r="M207" s="237"/>
      <c r="Z207" s="150"/>
      <c r="AA207" s="110"/>
      <c r="AB207" s="107"/>
      <c r="AC207" s="107"/>
      <c r="AD207" s="107"/>
    </row>
    <row r="208" spans="1:30" ht="20.100000000000001" customHeight="1" x14ac:dyDescent="0.15">
      <c r="A208" s="81"/>
      <c r="B208" s="81"/>
      <c r="C208" s="101"/>
      <c r="D208" s="102"/>
      <c r="E208" s="107"/>
      <c r="F208" s="107"/>
      <c r="G208" s="107"/>
      <c r="H208" s="107"/>
      <c r="I208" s="165"/>
      <c r="J208" s="165"/>
      <c r="K208" s="165"/>
      <c r="L208" s="214"/>
      <c r="M208" s="214"/>
      <c r="N208" s="214"/>
      <c r="O208" s="165"/>
      <c r="P208" s="165"/>
      <c r="Q208" s="165"/>
      <c r="R208" s="165"/>
      <c r="S208" s="165"/>
      <c r="T208" s="165"/>
      <c r="U208" s="165"/>
      <c r="V208" s="165"/>
      <c r="W208" s="165"/>
      <c r="X208" s="165"/>
      <c r="Y208" s="165"/>
      <c r="Z208" s="208"/>
      <c r="AA208" s="110"/>
      <c r="AB208" s="107"/>
      <c r="AC208" s="107"/>
      <c r="AD208" s="107"/>
    </row>
    <row r="209" spans="1:30" ht="20.100000000000001" customHeight="1" x14ac:dyDescent="0.15">
      <c r="A209" s="81"/>
      <c r="B209" s="81"/>
      <c r="C209" s="101"/>
      <c r="D209" s="102">
        <v>12</v>
      </c>
      <c r="E209" s="107" t="s">
        <v>31</v>
      </c>
      <c r="F209" s="107"/>
      <c r="G209" s="107"/>
      <c r="H209" s="107"/>
      <c r="I209" s="139"/>
      <c r="Z209" s="150"/>
      <c r="AA209" s="110"/>
      <c r="AB209" s="107"/>
      <c r="AC209" s="107"/>
      <c r="AD209" s="107"/>
    </row>
    <row r="210" spans="1:30" ht="20.100000000000001" customHeight="1" x14ac:dyDescent="0.15">
      <c r="A210" s="81"/>
      <c r="B210" s="81"/>
      <c r="C210" s="101"/>
      <c r="D210" s="150"/>
      <c r="E210" s="220" t="s">
        <v>7</v>
      </c>
      <c r="F210" s="221"/>
      <c r="G210" s="221"/>
      <c r="H210" s="222"/>
      <c r="I210" s="223" t="s">
        <v>78</v>
      </c>
      <c r="J210" s="224"/>
      <c r="K210" s="224"/>
      <c r="L210" s="224"/>
      <c r="M210" s="225"/>
      <c r="Z210" s="150"/>
      <c r="AA210" s="110"/>
      <c r="AB210" s="107"/>
      <c r="AC210" s="107"/>
      <c r="AD210" s="107"/>
    </row>
    <row r="211" spans="1:30" ht="20.100000000000001" customHeight="1" x14ac:dyDescent="0.15">
      <c r="A211" s="81"/>
      <c r="B211" s="81"/>
      <c r="C211" s="101"/>
      <c r="D211" s="102"/>
      <c r="E211" s="238" t="s">
        <v>79</v>
      </c>
      <c r="F211" s="239"/>
      <c r="G211" s="239"/>
      <c r="H211" s="240"/>
      <c r="I211" s="17"/>
      <c r="J211" s="18"/>
      <c r="K211" s="18"/>
      <c r="L211" s="18"/>
      <c r="M211" s="19"/>
      <c r="N211" s="76" t="s">
        <v>80</v>
      </c>
      <c r="Z211" s="150"/>
      <c r="AA211" s="110"/>
      <c r="AB211" s="107"/>
      <c r="AC211" s="107"/>
      <c r="AD211" s="107"/>
    </row>
    <row r="212" spans="1:30" ht="20.100000000000001" customHeight="1" thickBot="1" x14ac:dyDescent="0.2">
      <c r="A212" s="81"/>
      <c r="B212" s="81"/>
      <c r="C212" s="101"/>
      <c r="D212" s="102"/>
      <c r="E212" s="241" t="s">
        <v>81</v>
      </c>
      <c r="F212" s="242"/>
      <c r="G212" s="242"/>
      <c r="H212" s="243"/>
      <c r="I212" s="20"/>
      <c r="J212" s="21"/>
      <c r="K212" s="21"/>
      <c r="L212" s="21"/>
      <c r="M212" s="22"/>
      <c r="N212" s="76" t="s">
        <v>80</v>
      </c>
      <c r="Z212" s="150"/>
      <c r="AA212" s="110"/>
      <c r="AB212" s="107"/>
      <c r="AC212" s="107"/>
      <c r="AD212" s="107"/>
    </row>
    <row r="213" spans="1:30" ht="20.100000000000001" customHeight="1" thickTop="1" x14ac:dyDescent="0.15">
      <c r="A213" s="81"/>
      <c r="B213" s="81"/>
      <c r="C213" s="101"/>
      <c r="D213" s="102"/>
      <c r="E213" s="244" t="s">
        <v>32</v>
      </c>
      <c r="F213" s="245"/>
      <c r="G213" s="245"/>
      <c r="H213" s="246"/>
      <c r="I213" s="247" t="str">
        <f>IFERROR(ROUND(I211*100/I212,1),"")</f>
        <v/>
      </c>
      <c r="J213" s="248"/>
      <c r="K213" s="248"/>
      <c r="L213" s="248"/>
      <c r="M213" s="249"/>
      <c r="N213" s="76" t="s">
        <v>11</v>
      </c>
      <c r="Z213" s="150"/>
      <c r="AA213" s="110"/>
      <c r="AB213" s="107"/>
      <c r="AC213" s="107"/>
      <c r="AD213" s="107"/>
    </row>
    <row r="214" spans="1:30" ht="20.100000000000001" customHeight="1" x14ac:dyDescent="0.15">
      <c r="A214" s="81"/>
      <c r="B214" s="81"/>
      <c r="C214" s="101"/>
      <c r="D214" s="102"/>
      <c r="E214" s="165"/>
      <c r="F214" s="165"/>
      <c r="G214" s="165"/>
      <c r="H214" s="165"/>
      <c r="I214" s="165"/>
      <c r="J214" s="165"/>
      <c r="K214" s="165"/>
      <c r="L214" s="165"/>
      <c r="M214" s="165"/>
      <c r="N214" s="165"/>
      <c r="O214" s="165"/>
      <c r="P214" s="165"/>
      <c r="Q214" s="165"/>
      <c r="R214" s="165"/>
      <c r="S214" s="165"/>
      <c r="T214" s="165"/>
      <c r="U214" s="165"/>
      <c r="V214" s="165"/>
      <c r="W214" s="165"/>
      <c r="X214" s="165"/>
      <c r="Y214" s="165"/>
      <c r="Z214" s="208"/>
      <c r="AA214" s="110"/>
      <c r="AB214" s="107"/>
      <c r="AC214" s="107"/>
      <c r="AD214" s="107"/>
    </row>
    <row r="215" spans="1:30" ht="20.100000000000001" customHeight="1" x14ac:dyDescent="0.15">
      <c r="A215" s="81"/>
      <c r="B215" s="81"/>
      <c r="C215" s="121"/>
      <c r="D215" s="122"/>
      <c r="E215" s="122"/>
      <c r="F215" s="122"/>
      <c r="G215" s="122"/>
      <c r="H215" s="122"/>
      <c r="I215" s="122"/>
      <c r="J215" s="123"/>
      <c r="K215" s="123"/>
      <c r="L215" s="123"/>
      <c r="M215" s="146"/>
      <c r="N215" s="123"/>
      <c r="O215" s="123"/>
      <c r="P215" s="146"/>
      <c r="Q215" s="123"/>
      <c r="R215" s="123"/>
      <c r="S215" s="123"/>
      <c r="T215" s="123"/>
      <c r="U215" s="123"/>
      <c r="V215" s="123"/>
      <c r="W215" s="123"/>
      <c r="X215" s="123"/>
      <c r="Y215" s="123"/>
      <c r="Z215" s="250"/>
      <c r="AA215" s="110"/>
      <c r="AB215" s="107"/>
      <c r="AC215" s="107"/>
      <c r="AD215" s="107"/>
    </row>
    <row r="216" spans="1:30" ht="20.100000000000001" customHeight="1" x14ac:dyDescent="0.15">
      <c r="A216" s="81"/>
      <c r="B216" s="81"/>
      <c r="C216" s="107"/>
      <c r="D216" s="107"/>
      <c r="E216" s="107"/>
      <c r="F216" s="107"/>
      <c r="G216" s="107"/>
      <c r="H216" s="107"/>
      <c r="I216" s="107"/>
      <c r="J216" s="127"/>
      <c r="K216" s="127"/>
      <c r="L216" s="127"/>
      <c r="M216" s="147"/>
      <c r="N216" s="127"/>
      <c r="O216" s="127"/>
      <c r="P216" s="147"/>
      <c r="Q216" s="127"/>
      <c r="R216" s="127"/>
      <c r="S216" s="127"/>
      <c r="T216" s="127"/>
      <c r="U216" s="127"/>
      <c r="V216" s="127"/>
      <c r="W216" s="127"/>
      <c r="X216" s="127"/>
      <c r="Y216" s="127"/>
      <c r="Z216" s="127"/>
      <c r="AA216" s="127"/>
      <c r="AB216" s="127"/>
      <c r="AC216" s="127"/>
      <c r="AD216" s="127"/>
    </row>
    <row r="217" spans="1:30" ht="20.100000000000001" customHeight="1" x14ac:dyDescent="0.15">
      <c r="A217" s="93"/>
      <c r="B217" s="81"/>
      <c r="C217" s="107"/>
      <c r="D217" s="107"/>
      <c r="E217" s="107"/>
      <c r="F217" s="107"/>
      <c r="G217" s="107"/>
      <c r="H217" s="107"/>
      <c r="I217" s="127"/>
      <c r="J217" s="107"/>
      <c r="K217" s="107"/>
      <c r="L217" s="138"/>
      <c r="M217" s="107"/>
      <c r="N217" s="107"/>
      <c r="O217" s="107"/>
      <c r="P217" s="107"/>
      <c r="Q217" s="107"/>
      <c r="R217" s="107"/>
      <c r="S217" s="107"/>
      <c r="T217" s="107"/>
      <c r="U217" s="107"/>
      <c r="V217" s="107"/>
      <c r="W217" s="107"/>
      <c r="X217" s="107"/>
      <c r="Y217" s="107"/>
      <c r="Z217" s="107"/>
    </row>
    <row r="218" spans="1:30" ht="20.100000000000001" customHeight="1" x14ac:dyDescent="0.15">
      <c r="A218" s="93"/>
      <c r="B218" s="81"/>
      <c r="C218" s="94" t="s">
        <v>34</v>
      </c>
      <c r="D218" s="95"/>
      <c r="E218" s="95"/>
      <c r="F218" s="95"/>
      <c r="G218" s="95"/>
      <c r="H218" s="95"/>
      <c r="I218" s="96"/>
      <c r="L218" s="128"/>
    </row>
    <row r="219" spans="1:30" ht="20.100000000000001" customHeight="1" x14ac:dyDescent="0.15">
      <c r="A219" s="93"/>
      <c r="B219" s="81"/>
      <c r="C219" s="97"/>
      <c r="D219" s="98"/>
      <c r="E219" s="98"/>
      <c r="F219" s="98"/>
      <c r="G219" s="98"/>
      <c r="H219" s="98"/>
      <c r="I219" s="98"/>
      <c r="J219" s="99"/>
      <c r="K219" s="99"/>
      <c r="L219" s="142"/>
      <c r="M219" s="142"/>
      <c r="N219" s="99"/>
      <c r="O219" s="99"/>
      <c r="P219" s="99"/>
      <c r="Q219" s="99"/>
      <c r="R219" s="99"/>
      <c r="S219" s="99"/>
      <c r="T219" s="99"/>
      <c r="U219" s="99"/>
      <c r="V219" s="99"/>
      <c r="W219" s="99"/>
      <c r="X219" s="99"/>
      <c r="Y219" s="99"/>
      <c r="Z219" s="100"/>
    </row>
    <row r="220" spans="1:30" ht="20.100000000000001" hidden="1" customHeight="1" x14ac:dyDescent="0.15">
      <c r="A220" s="93"/>
      <c r="B220" s="81"/>
      <c r="C220" s="97"/>
      <c r="D220" s="98"/>
      <c r="E220" s="98"/>
      <c r="F220" s="98"/>
      <c r="G220" s="98"/>
      <c r="H220" s="98"/>
      <c r="I220" s="98"/>
      <c r="J220" s="107"/>
      <c r="K220" s="107"/>
      <c r="L220" s="138"/>
      <c r="M220" s="138"/>
      <c r="N220" s="107"/>
      <c r="O220" s="107"/>
      <c r="P220" s="107"/>
      <c r="Q220" s="107"/>
      <c r="R220" s="107"/>
      <c r="S220" s="107"/>
      <c r="T220" s="107"/>
      <c r="U220" s="107"/>
      <c r="V220" s="107"/>
      <c r="W220" s="107"/>
      <c r="X220" s="107"/>
      <c r="Y220" s="107"/>
      <c r="Z220" s="106"/>
    </row>
    <row r="221" spans="1:30" ht="20.100000000000001" customHeight="1" x14ac:dyDescent="0.15">
      <c r="A221" s="81">
        <f>IFERROR(IF(TRIM($I221)="",1001,0),3)</f>
        <v>1001</v>
      </c>
      <c r="B221" s="81"/>
      <c r="C221" s="101"/>
      <c r="D221" s="102">
        <v>1</v>
      </c>
      <c r="E221" s="251" t="s">
        <v>375</v>
      </c>
      <c r="F221" s="216"/>
      <c r="G221" s="216"/>
      <c r="H221" s="216"/>
      <c r="I221" s="10"/>
      <c r="J221" s="11"/>
      <c r="K221" s="11"/>
      <c r="L221" s="11"/>
      <c r="M221" s="11"/>
      <c r="N221" s="76" t="s">
        <v>80</v>
      </c>
      <c r="Y221" s="107"/>
      <c r="Z221" s="150"/>
    </row>
    <row r="222" spans="1:30" ht="20.100000000000001" customHeight="1" x14ac:dyDescent="0.15">
      <c r="A222" s="81"/>
      <c r="B222" s="81"/>
      <c r="C222" s="101"/>
      <c r="D222" s="102"/>
      <c r="E222" s="217"/>
      <c r="F222" s="218"/>
      <c r="G222" s="214"/>
      <c r="H222" s="214"/>
      <c r="I222" s="207"/>
      <c r="J222" s="214"/>
      <c r="K222" s="214"/>
      <c r="Y222" s="107"/>
      <c r="Z222" s="150"/>
    </row>
    <row r="223" spans="1:30" ht="20.100000000000001" customHeight="1" x14ac:dyDescent="0.15">
      <c r="A223" s="93"/>
      <c r="B223" s="81"/>
      <c r="C223" s="101"/>
      <c r="D223" s="102">
        <v>2</v>
      </c>
      <c r="E223" s="76" t="s">
        <v>2</v>
      </c>
      <c r="J223" s="108"/>
      <c r="K223" s="108"/>
      <c r="L223" s="145"/>
      <c r="M223" s="108"/>
      <c r="N223" s="108"/>
      <c r="O223" s="145"/>
      <c r="P223" s="108"/>
      <c r="Q223" s="108"/>
      <c r="R223" s="145"/>
      <c r="S223" s="108"/>
      <c r="T223" s="108"/>
      <c r="U223" s="108"/>
      <c r="V223" s="108"/>
      <c r="W223" s="108"/>
      <c r="X223" s="108"/>
      <c r="Y223" s="108"/>
      <c r="Z223" s="106"/>
    </row>
    <row r="224" spans="1:30" ht="20.100000000000001" customHeight="1" x14ac:dyDescent="0.15">
      <c r="A224" s="93"/>
      <c r="B224" s="81"/>
      <c r="C224" s="101"/>
      <c r="D224" s="102"/>
      <c r="E224" s="252" t="s">
        <v>3</v>
      </c>
      <c r="F224" s="253"/>
      <c r="G224" s="253"/>
      <c r="H224" s="254"/>
      <c r="I224" s="17"/>
      <c r="J224" s="18"/>
      <c r="K224" s="18"/>
      <c r="L224" s="18"/>
      <c r="M224" s="19"/>
      <c r="P224" s="255"/>
      <c r="Q224" s="255"/>
      <c r="R224" s="255"/>
      <c r="S224" s="108"/>
      <c r="T224" s="108"/>
      <c r="U224" s="108"/>
      <c r="V224" s="108"/>
      <c r="W224" s="108"/>
      <c r="X224" s="108"/>
      <c r="Y224" s="108"/>
      <c r="Z224" s="106"/>
    </row>
    <row r="225" spans="1:30" ht="20.100000000000001" customHeight="1" x14ac:dyDescent="0.15">
      <c r="A225" s="93"/>
      <c r="B225" s="81"/>
      <c r="C225" s="97"/>
      <c r="D225" s="102"/>
      <c r="E225" s="256" t="s">
        <v>4</v>
      </c>
      <c r="F225" s="216"/>
      <c r="G225" s="216"/>
      <c r="H225" s="257"/>
      <c r="I225" s="60"/>
      <c r="J225" s="61"/>
      <c r="K225" s="61"/>
      <c r="L225" s="61"/>
      <c r="M225" s="62"/>
      <c r="P225" s="255"/>
      <c r="Q225" s="255"/>
      <c r="R225" s="255"/>
      <c r="S225" s="165"/>
      <c r="T225" s="214"/>
      <c r="U225" s="214"/>
      <c r="V225" s="214"/>
      <c r="W225" s="214"/>
      <c r="X225" s="214"/>
      <c r="Y225" s="214"/>
      <c r="Z225" s="106"/>
    </row>
    <row r="226" spans="1:30" ht="20.100000000000001" customHeight="1" thickBot="1" x14ac:dyDescent="0.2">
      <c r="A226" s="93"/>
      <c r="B226" s="81"/>
      <c r="C226" s="97"/>
      <c r="D226" s="102"/>
      <c r="E226" s="258" t="s">
        <v>5</v>
      </c>
      <c r="F226" s="259"/>
      <c r="G226" s="259"/>
      <c r="H226" s="260"/>
      <c r="I226" s="20"/>
      <c r="J226" s="21"/>
      <c r="K226" s="21"/>
      <c r="L226" s="21"/>
      <c r="M226" s="22"/>
      <c r="P226" s="255"/>
      <c r="Q226" s="255"/>
      <c r="R226" s="255"/>
      <c r="S226" s="165"/>
      <c r="T226" s="165"/>
      <c r="U226" s="165"/>
      <c r="V226" s="165"/>
      <c r="W226" s="165"/>
      <c r="X226" s="165"/>
      <c r="Y226" s="165"/>
      <c r="Z226" s="106"/>
    </row>
    <row r="227" spans="1:30" ht="20.100000000000001" customHeight="1" thickTop="1" x14ac:dyDescent="0.15">
      <c r="A227" s="93"/>
      <c r="B227" s="81"/>
      <c r="C227" s="101"/>
      <c r="D227" s="102"/>
      <c r="E227" s="261" t="s">
        <v>6</v>
      </c>
      <c r="F227" s="262"/>
      <c r="G227" s="262"/>
      <c r="H227" s="263"/>
      <c r="I227" s="235">
        <f>I224+I225+I226</f>
        <v>0</v>
      </c>
      <c r="J227" s="236"/>
      <c r="K227" s="236"/>
      <c r="L227" s="236"/>
      <c r="M227" s="237"/>
      <c r="P227" s="255"/>
      <c r="Q227" s="255"/>
      <c r="R227" s="255"/>
      <c r="S227" s="165"/>
      <c r="T227" s="108"/>
      <c r="U227" s="108"/>
      <c r="V227" s="108"/>
      <c r="W227" s="108"/>
      <c r="X227" s="108"/>
      <c r="Y227" s="108"/>
      <c r="Z227" s="106"/>
    </row>
    <row r="228" spans="1:30" ht="20.100000000000001" customHeight="1" x14ac:dyDescent="0.15">
      <c r="A228" s="93"/>
      <c r="B228" s="81"/>
      <c r="C228" s="101"/>
      <c r="D228" s="102"/>
      <c r="E228" s="255"/>
      <c r="F228" s="255"/>
      <c r="G228" s="255"/>
      <c r="H228" s="255"/>
      <c r="I228" s="255"/>
      <c r="J228" s="255"/>
      <c r="K228" s="255"/>
      <c r="L228" s="255"/>
      <c r="M228" s="255"/>
      <c r="N228" s="255"/>
      <c r="O228" s="255"/>
      <c r="P228" s="255"/>
      <c r="Q228" s="255"/>
      <c r="R228" s="255"/>
      <c r="S228" s="165"/>
      <c r="T228" s="108"/>
      <c r="U228" s="108"/>
      <c r="V228" s="108"/>
      <c r="W228" s="108"/>
      <c r="X228" s="108"/>
      <c r="Y228" s="108"/>
      <c r="Z228" s="106"/>
    </row>
    <row r="229" spans="1:30" ht="20.100000000000001" customHeight="1" x14ac:dyDescent="0.15">
      <c r="A229" s="93"/>
      <c r="B229" s="81"/>
      <c r="C229" s="101"/>
      <c r="D229" s="102">
        <v>3</v>
      </c>
      <c r="E229" s="76" t="s">
        <v>342</v>
      </c>
      <c r="J229" s="108"/>
      <c r="K229" s="108"/>
      <c r="L229" s="145"/>
      <c r="M229" s="108"/>
      <c r="N229" s="108"/>
      <c r="O229" s="145"/>
      <c r="P229" s="108"/>
      <c r="Q229" s="108"/>
      <c r="R229" s="145"/>
      <c r="S229" s="108"/>
      <c r="T229" s="108"/>
      <c r="U229" s="108"/>
      <c r="V229" s="108"/>
      <c r="W229" s="108"/>
      <c r="X229" s="108"/>
      <c r="Y229" s="108"/>
      <c r="Z229" s="106"/>
    </row>
    <row r="230" spans="1:30" ht="75" customHeight="1" x14ac:dyDescent="0.15">
      <c r="A230" s="93"/>
      <c r="B230" s="81"/>
      <c r="C230" s="97"/>
      <c r="E230" s="264" t="s">
        <v>412</v>
      </c>
      <c r="F230" s="264"/>
      <c r="G230" s="264"/>
      <c r="H230" s="264"/>
      <c r="I230" s="264"/>
      <c r="J230" s="264"/>
      <c r="K230" s="264"/>
      <c r="L230" s="264"/>
      <c r="M230" s="264"/>
      <c r="N230" s="264"/>
      <c r="O230" s="264"/>
      <c r="P230" s="264"/>
      <c r="Q230" s="264"/>
      <c r="R230" s="264"/>
      <c r="S230" s="264"/>
      <c r="T230" s="264"/>
      <c r="U230" s="264"/>
      <c r="V230" s="264"/>
      <c r="W230" s="264"/>
      <c r="X230" s="264"/>
      <c r="Y230" s="264"/>
      <c r="Z230" s="106"/>
    </row>
    <row r="231" spans="1:30" ht="30" customHeight="1" x14ac:dyDescent="0.15">
      <c r="B231" s="81"/>
      <c r="C231" s="97"/>
      <c r="E231" s="266" t="s">
        <v>95</v>
      </c>
      <c r="F231" s="267"/>
      <c r="G231" s="267"/>
      <c r="H231" s="267"/>
      <c r="I231" s="267"/>
      <c r="J231" s="267"/>
      <c r="K231" s="267"/>
      <c r="L231" s="267"/>
      <c r="M231" s="267"/>
      <c r="N231" s="267"/>
      <c r="O231" s="267"/>
      <c r="P231" s="267"/>
      <c r="Q231" s="267"/>
      <c r="R231" s="267"/>
      <c r="S231" s="267"/>
      <c r="T231" s="267"/>
      <c r="U231" s="267"/>
      <c r="V231" s="267"/>
      <c r="W231" s="267"/>
      <c r="X231" s="267"/>
      <c r="Y231" s="267"/>
      <c r="Z231" s="106"/>
    </row>
    <row r="232" spans="1:30" ht="30" customHeight="1" x14ac:dyDescent="0.15">
      <c r="A232" s="93">
        <f>IFERROR(IF(OR($AB233&lt;&gt;1,NOT(AND($AB233&gt;=$AB234,$AB234&gt;=$AB235,$AB235&gt;=$AB236,$AB236&gt;=$AB237,$AB237&gt;=$AB238,$AB238&gt;=$AB239,$AB239&gt;=$AB240,$AB240&gt;=$AB241,$AB241&gt;=$AB242,$AB242&gt;=$AB243,$AB243&gt;=$AB244,$AB244&gt;=$AB245,$AB245&gt;=$AB246,$AB246&gt;=$AB247))),1001,0),3)</f>
        <v>1001</v>
      </c>
      <c r="B232" s="337"/>
      <c r="C232" s="97"/>
      <c r="E232" s="268" t="s">
        <v>347</v>
      </c>
      <c r="F232" s="269"/>
      <c r="G232" s="269"/>
      <c r="H232" s="269"/>
      <c r="I232" s="269"/>
      <c r="J232" s="269"/>
      <c r="K232" s="269"/>
      <c r="L232" s="270"/>
      <c r="M232" s="271" t="s">
        <v>123</v>
      </c>
      <c r="N232" s="272"/>
      <c r="O232" s="273" t="s">
        <v>376</v>
      </c>
      <c r="P232" s="274"/>
      <c r="Q232" s="274"/>
      <c r="R232" s="274"/>
      <c r="S232" s="274"/>
      <c r="T232" s="274"/>
      <c r="U232" s="274"/>
      <c r="V232" s="275"/>
      <c r="W232" s="276" t="s">
        <v>368</v>
      </c>
      <c r="X232" s="277"/>
      <c r="Y232" s="278"/>
      <c r="Z232" s="106"/>
      <c r="AB232" s="279" t="s">
        <v>413</v>
      </c>
      <c r="AC232" s="280" t="s">
        <v>414</v>
      </c>
      <c r="AD232" s="280" t="s">
        <v>415</v>
      </c>
    </row>
    <row r="233" spans="1:30" ht="30" customHeight="1" x14ac:dyDescent="0.15">
      <c r="A233" s="93">
        <f>IFERROR(IF(OR($AC233, $AD233),1001,0),3)</f>
        <v>0</v>
      </c>
      <c r="B233" s="81"/>
      <c r="C233" s="110"/>
      <c r="D233" s="107"/>
      <c r="E233" s="281" t="s">
        <v>96</v>
      </c>
      <c r="F233" s="282"/>
      <c r="G233" s="283" t="s">
        <v>106</v>
      </c>
      <c r="H233" s="284" t="s">
        <v>105</v>
      </c>
      <c r="I233" s="285"/>
      <c r="J233" s="285"/>
      <c r="K233" s="285"/>
      <c r="L233" s="286"/>
      <c r="M233" s="63"/>
      <c r="N233" s="64"/>
      <c r="O233" s="12"/>
      <c r="P233" s="13"/>
      <c r="Q233" s="13"/>
      <c r="R233" s="13"/>
      <c r="S233" s="13"/>
      <c r="T233" s="13"/>
      <c r="U233" s="13"/>
      <c r="V233" s="14"/>
      <c r="W233" s="338"/>
      <c r="X233" s="15"/>
      <c r="Y233" s="16"/>
      <c r="Z233" s="106"/>
      <c r="AB233" s="287">
        <f>COUNTIF($M233:$M374,"1")</f>
        <v>0</v>
      </c>
      <c r="AC233" s="288" t="b">
        <f>AND(TRIM($M233)&lt;&gt;"",TRIM($O233)="")</f>
        <v>0</v>
      </c>
      <c r="AD233" s="288" t="b">
        <f>AND(TRIM($M233)="",OR(TRIM($O233)&lt;&gt;"",TRIM($W233)&lt;&gt;""))</f>
        <v>0</v>
      </c>
    </row>
    <row r="234" spans="1:30" ht="30" customHeight="1" x14ac:dyDescent="0.15">
      <c r="A234" s="265">
        <f>IFERROR(IF(OR($AC234, $AD234),1001,0),3)</f>
        <v>0</v>
      </c>
      <c r="B234" s="150"/>
      <c r="D234" s="150"/>
      <c r="E234" s="289"/>
      <c r="F234" s="290"/>
      <c r="G234" s="291" t="s">
        <v>104</v>
      </c>
      <c r="H234" s="292" t="s">
        <v>103</v>
      </c>
      <c r="I234" s="292"/>
      <c r="J234" s="292"/>
      <c r="K234" s="292"/>
      <c r="L234" s="293"/>
      <c r="M234" s="2"/>
      <c r="N234" s="23"/>
      <c r="O234" s="4"/>
      <c r="P234" s="5"/>
      <c r="Q234" s="5"/>
      <c r="R234" s="5"/>
      <c r="S234" s="5"/>
      <c r="T234" s="5"/>
      <c r="U234" s="5"/>
      <c r="V234" s="6"/>
      <c r="W234" s="339"/>
      <c r="X234" s="7"/>
      <c r="Y234" s="8"/>
      <c r="Z234" s="150"/>
      <c r="AB234" s="287">
        <f>COUNTIF($M233:$M374,"2")</f>
        <v>0</v>
      </c>
      <c r="AC234" s="288" t="b">
        <f t="shared" ref="AC234:AC297" si="0">AND(TRIM($M234)&lt;&gt;"",TRIM($O234)="")</f>
        <v>0</v>
      </c>
      <c r="AD234" s="288" t="b">
        <f t="shared" ref="AD234:AD297" si="1">AND(TRIM($M234)="",OR(TRIM($O234)&lt;&gt;"",TRIM($W234)&lt;&gt;""))</f>
        <v>0</v>
      </c>
    </row>
    <row r="235" spans="1:30" ht="30" customHeight="1" x14ac:dyDescent="0.15">
      <c r="A235" s="265">
        <f>IFERROR(IF(OR($AC235, $AD235),1001,0),3)</f>
        <v>0</v>
      </c>
      <c r="B235" s="150"/>
      <c r="E235" s="289"/>
      <c r="F235" s="290"/>
      <c r="G235" s="291" t="s">
        <v>102</v>
      </c>
      <c r="H235" s="292" t="s">
        <v>101</v>
      </c>
      <c r="I235" s="292"/>
      <c r="J235" s="292"/>
      <c r="K235" s="292"/>
      <c r="L235" s="293"/>
      <c r="M235" s="2"/>
      <c r="N235" s="23"/>
      <c r="O235" s="4"/>
      <c r="P235" s="5"/>
      <c r="Q235" s="5"/>
      <c r="R235" s="5"/>
      <c r="S235" s="5"/>
      <c r="T235" s="5"/>
      <c r="U235" s="5"/>
      <c r="V235" s="6"/>
      <c r="W235" s="339"/>
      <c r="X235" s="7"/>
      <c r="Y235" s="8"/>
      <c r="Z235" s="150"/>
      <c r="AB235" s="287">
        <f>COUNTIF($M233:$M374,"3")</f>
        <v>0</v>
      </c>
      <c r="AC235" s="288" t="b">
        <f t="shared" si="0"/>
        <v>0</v>
      </c>
      <c r="AD235" s="288" t="b">
        <f t="shared" si="1"/>
        <v>0</v>
      </c>
    </row>
    <row r="236" spans="1:30" ht="30" customHeight="1" x14ac:dyDescent="0.15">
      <c r="A236" s="265">
        <f>IFERROR(IF(OR($AC236, $AD236),1001,0),3)</f>
        <v>0</v>
      </c>
      <c r="B236" s="150"/>
      <c r="E236" s="289"/>
      <c r="F236" s="290"/>
      <c r="G236" s="291" t="s">
        <v>100</v>
      </c>
      <c r="H236" s="292" t="s">
        <v>99</v>
      </c>
      <c r="I236" s="292"/>
      <c r="J236" s="292"/>
      <c r="K236" s="292"/>
      <c r="L236" s="293"/>
      <c r="M236" s="2"/>
      <c r="N236" s="23"/>
      <c r="O236" s="4"/>
      <c r="P236" s="5"/>
      <c r="Q236" s="5"/>
      <c r="R236" s="5"/>
      <c r="S236" s="5"/>
      <c r="T236" s="5"/>
      <c r="U236" s="5"/>
      <c r="V236" s="6"/>
      <c r="W236" s="339"/>
      <c r="X236" s="7"/>
      <c r="Y236" s="8"/>
      <c r="Z236" s="150"/>
      <c r="AB236" s="287">
        <f>COUNTIF($M233:$M374,"4")</f>
        <v>0</v>
      </c>
      <c r="AC236" s="288" t="b">
        <f t="shared" si="0"/>
        <v>0</v>
      </c>
      <c r="AD236" s="288" t="b">
        <f t="shared" si="1"/>
        <v>0</v>
      </c>
    </row>
    <row r="237" spans="1:30" ht="30" customHeight="1" x14ac:dyDescent="0.15">
      <c r="A237" s="265">
        <f>IFERROR(IF(OR($AC237, $AD237),1001,0),3)</f>
        <v>0</v>
      </c>
      <c r="B237" s="150"/>
      <c r="E237" s="289"/>
      <c r="F237" s="290"/>
      <c r="G237" s="291" t="s">
        <v>98</v>
      </c>
      <c r="H237" s="292" t="s">
        <v>264</v>
      </c>
      <c r="I237" s="292"/>
      <c r="J237" s="292"/>
      <c r="K237" s="292"/>
      <c r="L237" s="293"/>
      <c r="M237" s="2"/>
      <c r="N237" s="23"/>
      <c r="O237" s="4"/>
      <c r="P237" s="5"/>
      <c r="Q237" s="5"/>
      <c r="R237" s="5"/>
      <c r="S237" s="5"/>
      <c r="T237" s="5"/>
      <c r="U237" s="5"/>
      <c r="V237" s="6"/>
      <c r="W237" s="339"/>
      <c r="X237" s="7"/>
      <c r="Y237" s="8"/>
      <c r="Z237" s="150"/>
      <c r="AB237" s="287">
        <f>COUNTIF($M233:$M374,"5")</f>
        <v>0</v>
      </c>
      <c r="AC237" s="288" t="b">
        <f t="shared" si="0"/>
        <v>0</v>
      </c>
      <c r="AD237" s="288" t="b">
        <f t="shared" si="1"/>
        <v>0</v>
      </c>
    </row>
    <row r="238" spans="1:30" ht="45" customHeight="1" x14ac:dyDescent="0.15">
      <c r="A238" s="265">
        <f>IFERROR(IF(OR($AC238, $AD238),1001,0),3)</f>
        <v>0</v>
      </c>
      <c r="B238" s="150"/>
      <c r="E238" s="294"/>
      <c r="F238" s="295"/>
      <c r="G238" s="291" t="s">
        <v>97</v>
      </c>
      <c r="H238" s="292" t="s">
        <v>355</v>
      </c>
      <c r="I238" s="292"/>
      <c r="J238" s="292"/>
      <c r="K238" s="292"/>
      <c r="L238" s="293"/>
      <c r="M238" s="2"/>
      <c r="N238" s="23"/>
      <c r="O238" s="4"/>
      <c r="P238" s="5"/>
      <c r="Q238" s="5"/>
      <c r="R238" s="5"/>
      <c r="S238" s="5"/>
      <c r="T238" s="5"/>
      <c r="U238" s="5"/>
      <c r="V238" s="6"/>
      <c r="W238" s="339"/>
      <c r="X238" s="7"/>
      <c r="Y238" s="8"/>
      <c r="Z238" s="150"/>
      <c r="AB238" s="287">
        <f>COUNTIF($M233:$M374,"6")</f>
        <v>0</v>
      </c>
      <c r="AC238" s="288" t="b">
        <f t="shared" si="0"/>
        <v>0</v>
      </c>
      <c r="AD238" s="288" t="b">
        <f t="shared" si="1"/>
        <v>0</v>
      </c>
    </row>
    <row r="239" spans="1:30" ht="30" customHeight="1" x14ac:dyDescent="0.15">
      <c r="A239" s="265">
        <f>IFERROR(IF(OR($AC239, $AD239),1001,0),3)</f>
        <v>0</v>
      </c>
      <c r="B239" s="150"/>
      <c r="E239" s="289" t="s">
        <v>107</v>
      </c>
      <c r="F239" s="290"/>
      <c r="G239" s="291" t="s">
        <v>122</v>
      </c>
      <c r="H239" s="292" t="s">
        <v>121</v>
      </c>
      <c r="I239" s="292"/>
      <c r="J239" s="292"/>
      <c r="K239" s="292"/>
      <c r="L239" s="293"/>
      <c r="M239" s="2"/>
      <c r="N239" s="23"/>
      <c r="O239" s="4"/>
      <c r="P239" s="5"/>
      <c r="Q239" s="5"/>
      <c r="R239" s="5"/>
      <c r="S239" s="5"/>
      <c r="T239" s="5"/>
      <c r="U239" s="5"/>
      <c r="V239" s="6"/>
      <c r="W239" s="339"/>
      <c r="X239" s="7"/>
      <c r="Y239" s="8"/>
      <c r="Z239" s="150"/>
      <c r="AB239" s="287">
        <f>COUNTIF($M233:$M374,"7")</f>
        <v>0</v>
      </c>
      <c r="AC239" s="288" t="b">
        <f t="shared" si="0"/>
        <v>0</v>
      </c>
      <c r="AD239" s="288" t="b">
        <f t="shared" si="1"/>
        <v>0</v>
      </c>
    </row>
    <row r="240" spans="1:30" ht="30" customHeight="1" x14ac:dyDescent="0.15">
      <c r="A240" s="265">
        <f>IFERROR(IF(OR($AC240, $AD240),1001,0),3)</f>
        <v>0</v>
      </c>
      <c r="B240" s="150"/>
      <c r="E240" s="289"/>
      <c r="F240" s="290"/>
      <c r="G240" s="291" t="s">
        <v>120</v>
      </c>
      <c r="H240" s="292" t="s">
        <v>119</v>
      </c>
      <c r="I240" s="292"/>
      <c r="J240" s="292"/>
      <c r="K240" s="292"/>
      <c r="L240" s="293"/>
      <c r="M240" s="2"/>
      <c r="N240" s="23"/>
      <c r="O240" s="4"/>
      <c r="P240" s="5"/>
      <c r="Q240" s="5"/>
      <c r="R240" s="5"/>
      <c r="S240" s="5"/>
      <c r="T240" s="5"/>
      <c r="U240" s="5"/>
      <c r="V240" s="6"/>
      <c r="W240" s="339"/>
      <c r="X240" s="7"/>
      <c r="Y240" s="8"/>
      <c r="Z240" s="150"/>
      <c r="AB240" s="287">
        <f>COUNTIF($M233:$M374,"8")</f>
        <v>0</v>
      </c>
      <c r="AC240" s="288" t="b">
        <f t="shared" si="0"/>
        <v>0</v>
      </c>
      <c r="AD240" s="288" t="b">
        <f t="shared" si="1"/>
        <v>0</v>
      </c>
    </row>
    <row r="241" spans="1:30" ht="30" customHeight="1" x14ac:dyDescent="0.15">
      <c r="A241" s="265">
        <f>IFERROR(IF(OR($AC241, $AD241),1001,0),3)</f>
        <v>0</v>
      </c>
      <c r="B241" s="150"/>
      <c r="E241" s="289"/>
      <c r="F241" s="290"/>
      <c r="G241" s="291" t="s">
        <v>118</v>
      </c>
      <c r="H241" s="292" t="s">
        <v>117</v>
      </c>
      <c r="I241" s="292"/>
      <c r="J241" s="292"/>
      <c r="K241" s="292"/>
      <c r="L241" s="293"/>
      <c r="M241" s="2"/>
      <c r="N241" s="23"/>
      <c r="O241" s="4"/>
      <c r="P241" s="5"/>
      <c r="Q241" s="5"/>
      <c r="R241" s="5"/>
      <c r="S241" s="5"/>
      <c r="T241" s="5"/>
      <c r="U241" s="5"/>
      <c r="V241" s="6"/>
      <c r="W241" s="339"/>
      <c r="X241" s="7"/>
      <c r="Y241" s="8"/>
      <c r="Z241" s="150"/>
      <c r="AB241" s="287">
        <f>COUNTIF($M233:$M374,"9")</f>
        <v>0</v>
      </c>
      <c r="AC241" s="288" t="b">
        <f t="shared" si="0"/>
        <v>0</v>
      </c>
      <c r="AD241" s="288" t="b">
        <f t="shared" si="1"/>
        <v>0</v>
      </c>
    </row>
    <row r="242" spans="1:30" ht="30" customHeight="1" x14ac:dyDescent="0.15">
      <c r="A242" s="265">
        <f>IFERROR(IF(OR($AC242, $AD242),1001,0),3)</f>
        <v>0</v>
      </c>
      <c r="B242" s="150"/>
      <c r="E242" s="289"/>
      <c r="F242" s="290"/>
      <c r="G242" s="291" t="s">
        <v>116</v>
      </c>
      <c r="H242" s="292" t="s">
        <v>115</v>
      </c>
      <c r="I242" s="292"/>
      <c r="J242" s="292"/>
      <c r="K242" s="292"/>
      <c r="L242" s="293"/>
      <c r="M242" s="2"/>
      <c r="N242" s="23"/>
      <c r="O242" s="4"/>
      <c r="P242" s="5"/>
      <c r="Q242" s="5"/>
      <c r="R242" s="5"/>
      <c r="S242" s="5"/>
      <c r="T242" s="5"/>
      <c r="U242" s="5"/>
      <c r="V242" s="6"/>
      <c r="W242" s="339"/>
      <c r="X242" s="7"/>
      <c r="Y242" s="8"/>
      <c r="Z242" s="150"/>
      <c r="AB242" s="287">
        <f>COUNTIF($M233:$M374,"10")</f>
        <v>0</v>
      </c>
      <c r="AC242" s="288" t="b">
        <f t="shared" si="0"/>
        <v>0</v>
      </c>
      <c r="AD242" s="288" t="b">
        <f t="shared" si="1"/>
        <v>0</v>
      </c>
    </row>
    <row r="243" spans="1:30" ht="30" customHeight="1" x14ac:dyDescent="0.15">
      <c r="A243" s="265">
        <f>IFERROR(IF(OR($AC243, $AD243),1001,0),3)</f>
        <v>0</v>
      </c>
      <c r="B243" s="150"/>
      <c r="E243" s="289"/>
      <c r="F243" s="290"/>
      <c r="G243" s="291" t="s">
        <v>114</v>
      </c>
      <c r="H243" s="292" t="s">
        <v>113</v>
      </c>
      <c r="I243" s="292"/>
      <c r="J243" s="292"/>
      <c r="K243" s="292"/>
      <c r="L243" s="293"/>
      <c r="M243" s="2"/>
      <c r="N243" s="23"/>
      <c r="O243" s="4"/>
      <c r="P243" s="5"/>
      <c r="Q243" s="5"/>
      <c r="R243" s="5"/>
      <c r="S243" s="5"/>
      <c r="T243" s="5"/>
      <c r="U243" s="5"/>
      <c r="V243" s="6"/>
      <c r="W243" s="339"/>
      <c r="X243" s="7"/>
      <c r="Y243" s="8"/>
      <c r="Z243" s="150"/>
      <c r="AB243" s="287">
        <f>COUNTIF($M233:$M374,"11")</f>
        <v>0</v>
      </c>
      <c r="AC243" s="288" t="b">
        <f t="shared" si="0"/>
        <v>0</v>
      </c>
      <c r="AD243" s="288" t="b">
        <f t="shared" si="1"/>
        <v>0</v>
      </c>
    </row>
    <row r="244" spans="1:30" ht="30" customHeight="1" x14ac:dyDescent="0.15">
      <c r="A244" s="265">
        <f>IFERROR(IF(OR($AC244, $AD244),1001,0),3)</f>
        <v>0</v>
      </c>
      <c r="B244" s="150"/>
      <c r="E244" s="289"/>
      <c r="F244" s="290"/>
      <c r="G244" s="291" t="s">
        <v>112</v>
      </c>
      <c r="H244" s="292" t="s">
        <v>111</v>
      </c>
      <c r="I244" s="292"/>
      <c r="J244" s="292"/>
      <c r="K244" s="292"/>
      <c r="L244" s="293"/>
      <c r="M244" s="2"/>
      <c r="N244" s="23"/>
      <c r="O244" s="4"/>
      <c r="P244" s="5"/>
      <c r="Q244" s="5"/>
      <c r="R244" s="5"/>
      <c r="S244" s="5"/>
      <c r="T244" s="5"/>
      <c r="U244" s="5"/>
      <c r="V244" s="6"/>
      <c r="W244" s="339"/>
      <c r="X244" s="7"/>
      <c r="Y244" s="8"/>
      <c r="Z244" s="150"/>
      <c r="AB244" s="287">
        <f>COUNTIF($M233:$M374,"12")</f>
        <v>0</v>
      </c>
      <c r="AC244" s="288" t="b">
        <f t="shared" si="0"/>
        <v>0</v>
      </c>
      <c r="AD244" s="288" t="b">
        <f t="shared" si="1"/>
        <v>0</v>
      </c>
    </row>
    <row r="245" spans="1:30" ht="30" customHeight="1" x14ac:dyDescent="0.15">
      <c r="A245" s="265">
        <f>IFERROR(IF(OR($AC245, $AD245),1001,0),3)</f>
        <v>0</v>
      </c>
      <c r="B245" s="150"/>
      <c r="E245" s="289"/>
      <c r="F245" s="290"/>
      <c r="G245" s="291" t="s">
        <v>110</v>
      </c>
      <c r="H245" s="292" t="s">
        <v>109</v>
      </c>
      <c r="I245" s="292"/>
      <c r="J245" s="292"/>
      <c r="K245" s="292"/>
      <c r="L245" s="293"/>
      <c r="M245" s="2"/>
      <c r="N245" s="23"/>
      <c r="O245" s="4"/>
      <c r="P245" s="5"/>
      <c r="Q245" s="5"/>
      <c r="R245" s="5"/>
      <c r="S245" s="5"/>
      <c r="T245" s="5"/>
      <c r="U245" s="5"/>
      <c r="V245" s="6"/>
      <c r="W245" s="339"/>
      <c r="X245" s="7"/>
      <c r="Y245" s="8"/>
      <c r="Z245" s="150"/>
      <c r="AB245" s="287">
        <f>COUNTIF($M233:$M374,"13")</f>
        <v>0</v>
      </c>
      <c r="AC245" s="288" t="b">
        <f t="shared" si="0"/>
        <v>0</v>
      </c>
      <c r="AD245" s="288" t="b">
        <f t="shared" si="1"/>
        <v>0</v>
      </c>
    </row>
    <row r="246" spans="1:30" ht="30" customHeight="1" x14ac:dyDescent="0.15">
      <c r="A246" s="265">
        <f>IFERROR(IF(OR($AC246, $AD246),1001,0),3)</f>
        <v>0</v>
      </c>
      <c r="B246" s="150"/>
      <c r="E246" s="289"/>
      <c r="F246" s="290"/>
      <c r="G246" s="291" t="s">
        <v>108</v>
      </c>
      <c r="H246" s="292" t="s">
        <v>356</v>
      </c>
      <c r="I246" s="292"/>
      <c r="J246" s="292"/>
      <c r="K246" s="292"/>
      <c r="L246" s="293"/>
      <c r="M246" s="2"/>
      <c r="N246" s="23"/>
      <c r="O246" s="4"/>
      <c r="P246" s="5"/>
      <c r="Q246" s="5"/>
      <c r="R246" s="5"/>
      <c r="S246" s="5"/>
      <c r="T246" s="5"/>
      <c r="U246" s="5"/>
      <c r="V246" s="6"/>
      <c r="W246" s="339"/>
      <c r="X246" s="7"/>
      <c r="Y246" s="8"/>
      <c r="Z246" s="150"/>
      <c r="AB246" s="287">
        <f>COUNTIF($M233:$M374,"14")</f>
        <v>0</v>
      </c>
      <c r="AC246" s="288" t="b">
        <f t="shared" si="0"/>
        <v>0</v>
      </c>
      <c r="AD246" s="288" t="b">
        <f t="shared" si="1"/>
        <v>0</v>
      </c>
    </row>
    <row r="247" spans="1:30" ht="30" customHeight="1" x14ac:dyDescent="0.15">
      <c r="A247" s="265">
        <f>IFERROR(IF(OR($AC247, $AD247),1001,0),3)</f>
        <v>0</v>
      </c>
      <c r="B247" s="150"/>
      <c r="E247" s="296" t="s">
        <v>124</v>
      </c>
      <c r="F247" s="297"/>
      <c r="G247" s="291" t="s">
        <v>131</v>
      </c>
      <c r="H247" s="292" t="s">
        <v>130</v>
      </c>
      <c r="I247" s="292"/>
      <c r="J247" s="292"/>
      <c r="K247" s="292"/>
      <c r="L247" s="293"/>
      <c r="M247" s="2"/>
      <c r="N247" s="23"/>
      <c r="O247" s="4"/>
      <c r="P247" s="5"/>
      <c r="Q247" s="5"/>
      <c r="R247" s="5"/>
      <c r="S247" s="5"/>
      <c r="T247" s="5"/>
      <c r="U247" s="5"/>
      <c r="V247" s="6"/>
      <c r="W247" s="339"/>
      <c r="X247" s="7"/>
      <c r="Y247" s="8"/>
      <c r="Z247" s="150"/>
      <c r="AB247" s="287">
        <f>COUNTIF($M233:$M374,"15")</f>
        <v>0</v>
      </c>
      <c r="AC247" s="288" t="b">
        <f t="shared" si="0"/>
        <v>0</v>
      </c>
      <c r="AD247" s="288" t="b">
        <f t="shared" si="1"/>
        <v>0</v>
      </c>
    </row>
    <row r="248" spans="1:30" ht="30" customHeight="1" x14ac:dyDescent="0.15">
      <c r="A248" s="265">
        <f>IFERROR(IF(OR($AC248, $AD248),1001,0),3)</f>
        <v>0</v>
      </c>
      <c r="B248" s="150"/>
      <c r="E248" s="289"/>
      <c r="F248" s="290"/>
      <c r="G248" s="291" t="s">
        <v>129</v>
      </c>
      <c r="H248" s="292" t="s">
        <v>128</v>
      </c>
      <c r="I248" s="292"/>
      <c r="J248" s="292"/>
      <c r="K248" s="292"/>
      <c r="L248" s="293"/>
      <c r="M248" s="2"/>
      <c r="N248" s="23"/>
      <c r="O248" s="4"/>
      <c r="P248" s="5"/>
      <c r="Q248" s="5"/>
      <c r="R248" s="5"/>
      <c r="S248" s="5"/>
      <c r="T248" s="5"/>
      <c r="U248" s="5"/>
      <c r="V248" s="6"/>
      <c r="W248" s="339"/>
      <c r="X248" s="7"/>
      <c r="Y248" s="8"/>
      <c r="Z248" s="150"/>
      <c r="AC248" s="288" t="b">
        <f t="shared" si="0"/>
        <v>0</v>
      </c>
      <c r="AD248" s="288" t="b">
        <f t="shared" si="1"/>
        <v>0</v>
      </c>
    </row>
    <row r="249" spans="1:30" ht="30" customHeight="1" x14ac:dyDescent="0.15">
      <c r="A249" s="265">
        <f>IFERROR(IF(OR($AC249, $AD249),1001,0),3)</f>
        <v>0</v>
      </c>
      <c r="B249" s="150"/>
      <c r="E249" s="289"/>
      <c r="F249" s="290"/>
      <c r="G249" s="291" t="s">
        <v>127</v>
      </c>
      <c r="H249" s="292" t="s">
        <v>126</v>
      </c>
      <c r="I249" s="292"/>
      <c r="J249" s="292"/>
      <c r="K249" s="292"/>
      <c r="L249" s="293"/>
      <c r="M249" s="2"/>
      <c r="N249" s="23"/>
      <c r="O249" s="4"/>
      <c r="P249" s="5"/>
      <c r="Q249" s="5"/>
      <c r="R249" s="5"/>
      <c r="S249" s="5"/>
      <c r="T249" s="5"/>
      <c r="U249" s="5"/>
      <c r="V249" s="6"/>
      <c r="W249" s="339"/>
      <c r="X249" s="7"/>
      <c r="Y249" s="8"/>
      <c r="Z249" s="150"/>
      <c r="AC249" s="288" t="b">
        <f t="shared" si="0"/>
        <v>0</v>
      </c>
      <c r="AD249" s="288" t="b">
        <f t="shared" si="1"/>
        <v>0</v>
      </c>
    </row>
    <row r="250" spans="1:30" ht="45" customHeight="1" x14ac:dyDescent="0.15">
      <c r="A250" s="265">
        <f>IFERROR(IF(OR($AC250, $AD250),1001,0),3)</f>
        <v>0</v>
      </c>
      <c r="B250" s="150"/>
      <c r="E250" s="289"/>
      <c r="F250" s="290"/>
      <c r="G250" s="291" t="s">
        <v>125</v>
      </c>
      <c r="H250" s="292" t="s">
        <v>357</v>
      </c>
      <c r="I250" s="292"/>
      <c r="J250" s="292"/>
      <c r="K250" s="292"/>
      <c r="L250" s="293"/>
      <c r="M250" s="2"/>
      <c r="N250" s="23"/>
      <c r="O250" s="4"/>
      <c r="P250" s="5"/>
      <c r="Q250" s="5"/>
      <c r="R250" s="5"/>
      <c r="S250" s="5"/>
      <c r="T250" s="5"/>
      <c r="U250" s="5"/>
      <c r="V250" s="6"/>
      <c r="W250" s="339"/>
      <c r="X250" s="7"/>
      <c r="Y250" s="8"/>
      <c r="Z250" s="150"/>
      <c r="AC250" s="288" t="b">
        <f t="shared" si="0"/>
        <v>0</v>
      </c>
      <c r="AD250" s="288" t="b">
        <f t="shared" si="1"/>
        <v>0</v>
      </c>
    </row>
    <row r="251" spans="1:30" ht="30" customHeight="1" x14ac:dyDescent="0.15">
      <c r="A251" s="265">
        <f>IFERROR(IF(OR($AC251, $AD251),1001,0),3)</f>
        <v>0</v>
      </c>
      <c r="B251" s="150"/>
      <c r="E251" s="296" t="s">
        <v>132</v>
      </c>
      <c r="F251" s="297"/>
      <c r="G251" s="291" t="s">
        <v>141</v>
      </c>
      <c r="H251" s="292" t="s">
        <v>140</v>
      </c>
      <c r="I251" s="292"/>
      <c r="J251" s="292"/>
      <c r="K251" s="292"/>
      <c r="L251" s="293"/>
      <c r="M251" s="2"/>
      <c r="N251" s="23"/>
      <c r="O251" s="4"/>
      <c r="P251" s="5"/>
      <c r="Q251" s="5"/>
      <c r="R251" s="5"/>
      <c r="S251" s="5"/>
      <c r="T251" s="5"/>
      <c r="U251" s="5"/>
      <c r="V251" s="6"/>
      <c r="W251" s="339"/>
      <c r="X251" s="7"/>
      <c r="Y251" s="8"/>
      <c r="Z251" s="150"/>
      <c r="AC251" s="288" t="b">
        <f t="shared" si="0"/>
        <v>0</v>
      </c>
      <c r="AD251" s="288" t="b">
        <f t="shared" si="1"/>
        <v>0</v>
      </c>
    </row>
    <row r="252" spans="1:30" ht="30" customHeight="1" x14ac:dyDescent="0.15">
      <c r="A252" s="265">
        <f>IFERROR(IF(OR($AC252, $AD252),1001,0),3)</f>
        <v>0</v>
      </c>
      <c r="B252" s="150"/>
      <c r="E252" s="289"/>
      <c r="F252" s="290"/>
      <c r="G252" s="291" t="s">
        <v>139</v>
      </c>
      <c r="H252" s="292" t="s">
        <v>138</v>
      </c>
      <c r="I252" s="292"/>
      <c r="J252" s="292"/>
      <c r="K252" s="292"/>
      <c r="L252" s="293"/>
      <c r="M252" s="2"/>
      <c r="N252" s="23"/>
      <c r="O252" s="4"/>
      <c r="P252" s="5"/>
      <c r="Q252" s="5"/>
      <c r="R252" s="5"/>
      <c r="S252" s="5"/>
      <c r="T252" s="5"/>
      <c r="U252" s="5"/>
      <c r="V252" s="6"/>
      <c r="W252" s="339"/>
      <c r="X252" s="7"/>
      <c r="Y252" s="8"/>
      <c r="Z252" s="150"/>
      <c r="AC252" s="288" t="b">
        <f t="shared" si="0"/>
        <v>0</v>
      </c>
      <c r="AD252" s="288" t="b">
        <f t="shared" si="1"/>
        <v>0</v>
      </c>
    </row>
    <row r="253" spans="1:30" ht="30" customHeight="1" x14ac:dyDescent="0.15">
      <c r="A253" s="265">
        <f>IFERROR(IF(OR($AC253, $AD253),1001,0),3)</f>
        <v>0</v>
      </c>
      <c r="B253" s="150"/>
      <c r="E253" s="289"/>
      <c r="F253" s="290"/>
      <c r="G253" s="291" t="s">
        <v>137</v>
      </c>
      <c r="H253" s="292" t="s">
        <v>136</v>
      </c>
      <c r="I253" s="292"/>
      <c r="J253" s="292"/>
      <c r="K253" s="292"/>
      <c r="L253" s="293"/>
      <c r="M253" s="2"/>
      <c r="N253" s="23"/>
      <c r="O253" s="4"/>
      <c r="P253" s="5"/>
      <c r="Q253" s="5"/>
      <c r="R253" s="5"/>
      <c r="S253" s="5"/>
      <c r="T253" s="5"/>
      <c r="U253" s="5"/>
      <c r="V253" s="6"/>
      <c r="W253" s="339"/>
      <c r="X253" s="7"/>
      <c r="Y253" s="8"/>
      <c r="Z253" s="150"/>
      <c r="AC253" s="288" t="b">
        <f t="shared" si="0"/>
        <v>0</v>
      </c>
      <c r="AD253" s="288" t="b">
        <f t="shared" si="1"/>
        <v>0</v>
      </c>
    </row>
    <row r="254" spans="1:30" ht="30" customHeight="1" x14ac:dyDescent="0.15">
      <c r="A254" s="265">
        <f>IFERROR(IF(OR($AC254, $AD254),1001,0),3)</f>
        <v>0</v>
      </c>
      <c r="B254" s="150"/>
      <c r="E254" s="289"/>
      <c r="F254" s="290"/>
      <c r="G254" s="291" t="s">
        <v>135</v>
      </c>
      <c r="H254" s="292" t="s">
        <v>134</v>
      </c>
      <c r="I254" s="292"/>
      <c r="J254" s="292"/>
      <c r="K254" s="292"/>
      <c r="L254" s="293"/>
      <c r="M254" s="2"/>
      <c r="N254" s="23"/>
      <c r="O254" s="4"/>
      <c r="P254" s="5"/>
      <c r="Q254" s="5"/>
      <c r="R254" s="5"/>
      <c r="S254" s="5"/>
      <c r="T254" s="5"/>
      <c r="U254" s="5"/>
      <c r="V254" s="6"/>
      <c r="W254" s="339"/>
      <c r="X254" s="7"/>
      <c r="Y254" s="8"/>
      <c r="Z254" s="150"/>
      <c r="AC254" s="288" t="b">
        <f t="shared" si="0"/>
        <v>0</v>
      </c>
      <c r="AD254" s="288" t="b">
        <f t="shared" si="1"/>
        <v>0</v>
      </c>
    </row>
    <row r="255" spans="1:30" ht="45" customHeight="1" x14ac:dyDescent="0.15">
      <c r="A255" s="265">
        <f>IFERROR(IF(OR($AC255, $AD255),1001,0),3)</f>
        <v>0</v>
      </c>
      <c r="B255" s="150"/>
      <c r="E255" s="294"/>
      <c r="F255" s="295"/>
      <c r="G255" s="291" t="s">
        <v>133</v>
      </c>
      <c r="H255" s="292" t="s">
        <v>358</v>
      </c>
      <c r="I255" s="292"/>
      <c r="J255" s="292"/>
      <c r="K255" s="292"/>
      <c r="L255" s="293"/>
      <c r="M255" s="2"/>
      <c r="N255" s="23"/>
      <c r="O255" s="4"/>
      <c r="P255" s="5"/>
      <c r="Q255" s="5"/>
      <c r="R255" s="5"/>
      <c r="S255" s="5"/>
      <c r="T255" s="5"/>
      <c r="U255" s="5"/>
      <c r="V255" s="6"/>
      <c r="W255" s="339"/>
      <c r="X255" s="7"/>
      <c r="Y255" s="8"/>
      <c r="Z255" s="150"/>
      <c r="AC255" s="288" t="b">
        <f t="shared" si="0"/>
        <v>0</v>
      </c>
      <c r="AD255" s="288" t="b">
        <f t="shared" si="1"/>
        <v>0</v>
      </c>
    </row>
    <row r="256" spans="1:30" ht="30" customHeight="1" x14ac:dyDescent="0.15">
      <c r="A256" s="265">
        <f>IFERROR(IF(OR($AC256, $AD256),1001,0),3)</f>
        <v>0</v>
      </c>
      <c r="B256" s="150"/>
      <c r="E256" s="296" t="s">
        <v>142</v>
      </c>
      <c r="F256" s="297"/>
      <c r="G256" s="291" t="s">
        <v>168</v>
      </c>
      <c r="H256" s="292" t="s">
        <v>167</v>
      </c>
      <c r="I256" s="292"/>
      <c r="J256" s="292"/>
      <c r="K256" s="292"/>
      <c r="L256" s="293"/>
      <c r="M256" s="2"/>
      <c r="N256" s="23"/>
      <c r="O256" s="4"/>
      <c r="P256" s="5"/>
      <c r="Q256" s="5"/>
      <c r="R256" s="5"/>
      <c r="S256" s="5"/>
      <c r="T256" s="5"/>
      <c r="U256" s="5"/>
      <c r="V256" s="6"/>
      <c r="W256" s="339"/>
      <c r="X256" s="7"/>
      <c r="Y256" s="8"/>
      <c r="Z256" s="150"/>
      <c r="AC256" s="288" t="b">
        <f t="shared" si="0"/>
        <v>0</v>
      </c>
      <c r="AD256" s="288" t="b">
        <f t="shared" si="1"/>
        <v>0</v>
      </c>
    </row>
    <row r="257" spans="1:30" ht="30" customHeight="1" x14ac:dyDescent="0.15">
      <c r="A257" s="265">
        <f>IFERROR(IF(OR($AC257, $AD257),1001,0),3)</f>
        <v>0</v>
      </c>
      <c r="B257" s="150"/>
      <c r="E257" s="289"/>
      <c r="F257" s="290"/>
      <c r="G257" s="291" t="s">
        <v>166</v>
      </c>
      <c r="H257" s="292" t="s">
        <v>165</v>
      </c>
      <c r="I257" s="292"/>
      <c r="J257" s="292"/>
      <c r="K257" s="292"/>
      <c r="L257" s="293"/>
      <c r="M257" s="2"/>
      <c r="N257" s="23"/>
      <c r="O257" s="4"/>
      <c r="P257" s="5"/>
      <c r="Q257" s="5"/>
      <c r="R257" s="5"/>
      <c r="S257" s="5"/>
      <c r="T257" s="5"/>
      <c r="U257" s="5"/>
      <c r="V257" s="6"/>
      <c r="W257" s="339"/>
      <c r="X257" s="7"/>
      <c r="Y257" s="8"/>
      <c r="Z257" s="150"/>
      <c r="AC257" s="288" t="b">
        <f t="shared" si="0"/>
        <v>0</v>
      </c>
      <c r="AD257" s="288" t="b">
        <f t="shared" si="1"/>
        <v>0</v>
      </c>
    </row>
    <row r="258" spans="1:30" ht="30" customHeight="1" x14ac:dyDescent="0.15">
      <c r="A258" s="265">
        <f>IFERROR(IF(OR($AC258, $AD258),1001,0),3)</f>
        <v>0</v>
      </c>
      <c r="B258" s="150"/>
      <c r="E258" s="289"/>
      <c r="F258" s="290"/>
      <c r="G258" s="291" t="s">
        <v>164</v>
      </c>
      <c r="H258" s="292" t="s">
        <v>163</v>
      </c>
      <c r="I258" s="292"/>
      <c r="J258" s="292"/>
      <c r="K258" s="292"/>
      <c r="L258" s="293"/>
      <c r="M258" s="2"/>
      <c r="N258" s="23"/>
      <c r="O258" s="4"/>
      <c r="P258" s="5"/>
      <c r="Q258" s="5"/>
      <c r="R258" s="5"/>
      <c r="S258" s="5"/>
      <c r="T258" s="5"/>
      <c r="U258" s="5"/>
      <c r="V258" s="6"/>
      <c r="W258" s="339"/>
      <c r="X258" s="7"/>
      <c r="Y258" s="8"/>
      <c r="Z258" s="150"/>
      <c r="AC258" s="288" t="b">
        <f t="shared" si="0"/>
        <v>0</v>
      </c>
      <c r="AD258" s="288" t="b">
        <f t="shared" si="1"/>
        <v>0</v>
      </c>
    </row>
    <row r="259" spans="1:30" ht="30" customHeight="1" x14ac:dyDescent="0.15">
      <c r="A259" s="93">
        <f>IFERROR(IF(OR($AC259, $AD259),1001,0),3)</f>
        <v>0</v>
      </c>
      <c r="B259" s="298"/>
      <c r="C259" s="107"/>
      <c r="D259" s="107"/>
      <c r="E259" s="289"/>
      <c r="F259" s="290"/>
      <c r="G259" s="291" t="s">
        <v>162</v>
      </c>
      <c r="H259" s="292" t="s">
        <v>161</v>
      </c>
      <c r="I259" s="292"/>
      <c r="J259" s="292"/>
      <c r="K259" s="292"/>
      <c r="L259" s="293"/>
      <c r="M259" s="2"/>
      <c r="N259" s="23"/>
      <c r="O259" s="4"/>
      <c r="P259" s="5"/>
      <c r="Q259" s="5"/>
      <c r="R259" s="5"/>
      <c r="S259" s="5"/>
      <c r="T259" s="5"/>
      <c r="U259" s="5"/>
      <c r="V259" s="6"/>
      <c r="W259" s="339"/>
      <c r="X259" s="7"/>
      <c r="Y259" s="8"/>
      <c r="Z259" s="106"/>
      <c r="AC259" s="288" t="b">
        <f t="shared" si="0"/>
        <v>0</v>
      </c>
      <c r="AD259" s="288" t="b">
        <f t="shared" si="1"/>
        <v>0</v>
      </c>
    </row>
    <row r="260" spans="1:30" ht="30" customHeight="1" x14ac:dyDescent="0.15">
      <c r="A260" s="265">
        <f>IFERROR(IF(OR($AC260, $AD260),1001,0),3)</f>
        <v>0</v>
      </c>
      <c r="B260" s="150"/>
      <c r="C260" s="118"/>
      <c r="D260" s="150"/>
      <c r="E260" s="289"/>
      <c r="F260" s="290"/>
      <c r="G260" s="291" t="s">
        <v>160</v>
      </c>
      <c r="H260" s="292" t="s">
        <v>159</v>
      </c>
      <c r="I260" s="292"/>
      <c r="J260" s="292"/>
      <c r="K260" s="292"/>
      <c r="L260" s="293"/>
      <c r="M260" s="2"/>
      <c r="N260" s="23"/>
      <c r="O260" s="4"/>
      <c r="P260" s="5"/>
      <c r="Q260" s="5"/>
      <c r="R260" s="5"/>
      <c r="S260" s="5"/>
      <c r="T260" s="5"/>
      <c r="U260" s="5"/>
      <c r="V260" s="6"/>
      <c r="W260" s="339"/>
      <c r="X260" s="7"/>
      <c r="Y260" s="8"/>
      <c r="Z260" s="150"/>
      <c r="AC260" s="288" t="b">
        <f t="shared" si="0"/>
        <v>0</v>
      </c>
      <c r="AD260" s="288" t="b">
        <f t="shared" si="1"/>
        <v>0</v>
      </c>
    </row>
    <row r="261" spans="1:30" ht="30" customHeight="1" x14ac:dyDescent="0.15">
      <c r="A261" s="265">
        <f>IFERROR(IF(OR($AC261, $AD261),1001,0),3)</f>
        <v>0</v>
      </c>
      <c r="B261" s="150"/>
      <c r="E261" s="289"/>
      <c r="F261" s="290"/>
      <c r="G261" s="291" t="s">
        <v>158</v>
      </c>
      <c r="H261" s="292" t="s">
        <v>157</v>
      </c>
      <c r="I261" s="292"/>
      <c r="J261" s="292"/>
      <c r="K261" s="292"/>
      <c r="L261" s="293"/>
      <c r="M261" s="2"/>
      <c r="N261" s="23"/>
      <c r="O261" s="4"/>
      <c r="P261" s="5"/>
      <c r="Q261" s="5"/>
      <c r="R261" s="5"/>
      <c r="S261" s="5"/>
      <c r="T261" s="5"/>
      <c r="U261" s="5"/>
      <c r="V261" s="6"/>
      <c r="W261" s="339"/>
      <c r="X261" s="7"/>
      <c r="Y261" s="8"/>
      <c r="Z261" s="150"/>
      <c r="AC261" s="288" t="b">
        <f t="shared" si="0"/>
        <v>0</v>
      </c>
      <c r="AD261" s="288" t="b">
        <f t="shared" si="1"/>
        <v>0</v>
      </c>
    </row>
    <row r="262" spans="1:30" ht="30" customHeight="1" x14ac:dyDescent="0.15">
      <c r="A262" s="265">
        <f>IFERROR(IF(OR($AC262, $AD262),1001,0),3)</f>
        <v>0</v>
      </c>
      <c r="B262" s="150"/>
      <c r="E262" s="289"/>
      <c r="F262" s="290"/>
      <c r="G262" s="291" t="s">
        <v>156</v>
      </c>
      <c r="H262" s="292" t="s">
        <v>155</v>
      </c>
      <c r="I262" s="292"/>
      <c r="J262" s="292"/>
      <c r="K262" s="292"/>
      <c r="L262" s="293"/>
      <c r="M262" s="2"/>
      <c r="N262" s="23"/>
      <c r="O262" s="4"/>
      <c r="P262" s="5"/>
      <c r="Q262" s="5"/>
      <c r="R262" s="5"/>
      <c r="S262" s="5"/>
      <c r="T262" s="5"/>
      <c r="U262" s="5"/>
      <c r="V262" s="6"/>
      <c r="W262" s="339"/>
      <c r="X262" s="7"/>
      <c r="Y262" s="8"/>
      <c r="Z262" s="150"/>
      <c r="AC262" s="288" t="b">
        <f t="shared" si="0"/>
        <v>0</v>
      </c>
      <c r="AD262" s="288" t="b">
        <f t="shared" si="1"/>
        <v>0</v>
      </c>
    </row>
    <row r="263" spans="1:30" ht="30" customHeight="1" x14ac:dyDescent="0.15">
      <c r="A263" s="265">
        <f>IFERROR(IF(OR($AC263, $AD263),1001,0),3)</f>
        <v>0</v>
      </c>
      <c r="B263" s="150"/>
      <c r="E263" s="289"/>
      <c r="F263" s="290"/>
      <c r="G263" s="291" t="s">
        <v>154</v>
      </c>
      <c r="H263" s="292" t="s">
        <v>153</v>
      </c>
      <c r="I263" s="292"/>
      <c r="J263" s="292"/>
      <c r="K263" s="292"/>
      <c r="L263" s="293"/>
      <c r="M263" s="2"/>
      <c r="N263" s="23"/>
      <c r="O263" s="4"/>
      <c r="P263" s="5"/>
      <c r="Q263" s="5"/>
      <c r="R263" s="5"/>
      <c r="S263" s="5"/>
      <c r="T263" s="5"/>
      <c r="U263" s="5"/>
      <c r="V263" s="6"/>
      <c r="W263" s="339"/>
      <c r="X263" s="7"/>
      <c r="Y263" s="8"/>
      <c r="Z263" s="150"/>
      <c r="AC263" s="288" t="b">
        <f t="shared" si="0"/>
        <v>0</v>
      </c>
      <c r="AD263" s="288" t="b">
        <f t="shared" si="1"/>
        <v>0</v>
      </c>
    </row>
    <row r="264" spans="1:30" ht="30" customHeight="1" x14ac:dyDescent="0.15">
      <c r="A264" s="265">
        <f>IFERROR(IF(OR($AC264, $AD264),1001,0),3)</f>
        <v>0</v>
      </c>
      <c r="B264" s="150"/>
      <c r="E264" s="289"/>
      <c r="F264" s="290"/>
      <c r="G264" s="291" t="s">
        <v>152</v>
      </c>
      <c r="H264" s="292" t="s">
        <v>151</v>
      </c>
      <c r="I264" s="292"/>
      <c r="J264" s="292"/>
      <c r="K264" s="292"/>
      <c r="L264" s="293"/>
      <c r="M264" s="2"/>
      <c r="N264" s="23"/>
      <c r="O264" s="4"/>
      <c r="P264" s="5"/>
      <c r="Q264" s="5"/>
      <c r="R264" s="5"/>
      <c r="S264" s="5"/>
      <c r="T264" s="5"/>
      <c r="U264" s="5"/>
      <c r="V264" s="6"/>
      <c r="W264" s="339"/>
      <c r="X264" s="7"/>
      <c r="Y264" s="8"/>
      <c r="Z264" s="150"/>
      <c r="AC264" s="288" t="b">
        <f t="shared" si="0"/>
        <v>0</v>
      </c>
      <c r="AD264" s="288" t="b">
        <f t="shared" si="1"/>
        <v>0</v>
      </c>
    </row>
    <row r="265" spans="1:30" ht="30" customHeight="1" x14ac:dyDescent="0.15">
      <c r="A265" s="265">
        <f>IFERROR(IF(OR($AC265, $AD265),1001,0),3)</f>
        <v>0</v>
      </c>
      <c r="B265" s="150"/>
      <c r="E265" s="289"/>
      <c r="F265" s="290"/>
      <c r="G265" s="291" t="s">
        <v>150</v>
      </c>
      <c r="H265" s="292" t="s">
        <v>387</v>
      </c>
      <c r="I265" s="292"/>
      <c r="J265" s="292"/>
      <c r="K265" s="292"/>
      <c r="L265" s="293"/>
      <c r="M265" s="2"/>
      <c r="N265" s="23"/>
      <c r="O265" s="4"/>
      <c r="P265" s="5"/>
      <c r="Q265" s="5"/>
      <c r="R265" s="5"/>
      <c r="S265" s="5"/>
      <c r="T265" s="5"/>
      <c r="U265" s="5"/>
      <c r="V265" s="6"/>
      <c r="W265" s="339"/>
      <c r="X265" s="7"/>
      <c r="Y265" s="8"/>
      <c r="Z265" s="150"/>
      <c r="AC265" s="288" t="b">
        <f t="shared" si="0"/>
        <v>0</v>
      </c>
      <c r="AD265" s="288" t="b">
        <f t="shared" si="1"/>
        <v>0</v>
      </c>
    </row>
    <row r="266" spans="1:30" ht="30" customHeight="1" x14ac:dyDescent="0.15">
      <c r="A266" s="265">
        <f>IFERROR(IF(OR($AC266, $AD266),1001,0),3)</f>
        <v>0</v>
      </c>
      <c r="B266" s="150"/>
      <c r="E266" s="289"/>
      <c r="F266" s="290"/>
      <c r="G266" s="291" t="s">
        <v>149</v>
      </c>
      <c r="H266" s="292" t="s">
        <v>148</v>
      </c>
      <c r="I266" s="292"/>
      <c r="J266" s="292"/>
      <c r="K266" s="292"/>
      <c r="L266" s="293"/>
      <c r="M266" s="2"/>
      <c r="N266" s="23"/>
      <c r="O266" s="4"/>
      <c r="P266" s="5"/>
      <c r="Q266" s="5"/>
      <c r="R266" s="5"/>
      <c r="S266" s="5"/>
      <c r="T266" s="5"/>
      <c r="U266" s="5"/>
      <c r="V266" s="6"/>
      <c r="W266" s="339"/>
      <c r="X266" s="7"/>
      <c r="Y266" s="8"/>
      <c r="Z266" s="150"/>
      <c r="AC266" s="288" t="b">
        <f t="shared" si="0"/>
        <v>0</v>
      </c>
      <c r="AD266" s="288" t="b">
        <f t="shared" si="1"/>
        <v>0</v>
      </c>
    </row>
    <row r="267" spans="1:30" ht="30" customHeight="1" x14ac:dyDescent="0.15">
      <c r="A267" s="265">
        <f>IFERROR(IF(OR($AC267, $AD267),1001,0),3)</f>
        <v>0</v>
      </c>
      <c r="B267" s="150"/>
      <c r="E267" s="289"/>
      <c r="F267" s="290"/>
      <c r="G267" s="291" t="s">
        <v>147</v>
      </c>
      <c r="H267" s="292" t="s">
        <v>146</v>
      </c>
      <c r="I267" s="292"/>
      <c r="J267" s="292"/>
      <c r="K267" s="292"/>
      <c r="L267" s="293"/>
      <c r="M267" s="2"/>
      <c r="N267" s="23"/>
      <c r="O267" s="4"/>
      <c r="P267" s="5"/>
      <c r="Q267" s="5"/>
      <c r="R267" s="5"/>
      <c r="S267" s="5"/>
      <c r="T267" s="5"/>
      <c r="U267" s="5"/>
      <c r="V267" s="6"/>
      <c r="W267" s="339"/>
      <c r="X267" s="7"/>
      <c r="Y267" s="8"/>
      <c r="Z267" s="150"/>
      <c r="AC267" s="288" t="b">
        <f t="shared" si="0"/>
        <v>0</v>
      </c>
      <c r="AD267" s="288" t="b">
        <f t="shared" si="1"/>
        <v>0</v>
      </c>
    </row>
    <row r="268" spans="1:30" ht="30" customHeight="1" x14ac:dyDescent="0.15">
      <c r="A268" s="265">
        <f>IFERROR(IF(OR($AC268, $AD268),1001,0),3)</f>
        <v>0</v>
      </c>
      <c r="B268" s="150"/>
      <c r="E268" s="289"/>
      <c r="F268" s="290"/>
      <c r="G268" s="291" t="s">
        <v>145</v>
      </c>
      <c r="H268" s="292" t="s">
        <v>144</v>
      </c>
      <c r="I268" s="292"/>
      <c r="J268" s="292"/>
      <c r="K268" s="292"/>
      <c r="L268" s="293"/>
      <c r="M268" s="2"/>
      <c r="N268" s="23"/>
      <c r="O268" s="4"/>
      <c r="P268" s="5"/>
      <c r="Q268" s="5"/>
      <c r="R268" s="5"/>
      <c r="S268" s="5"/>
      <c r="T268" s="5"/>
      <c r="U268" s="5"/>
      <c r="V268" s="6"/>
      <c r="W268" s="339"/>
      <c r="X268" s="7"/>
      <c r="Y268" s="8"/>
      <c r="Z268" s="150"/>
      <c r="AC268" s="288" t="b">
        <f t="shared" si="0"/>
        <v>0</v>
      </c>
      <c r="AD268" s="288" t="b">
        <f t="shared" si="1"/>
        <v>0</v>
      </c>
    </row>
    <row r="269" spans="1:30" ht="75" customHeight="1" x14ac:dyDescent="0.15">
      <c r="A269" s="265">
        <f>IFERROR(IF(OR($AC269, $AD269),1001,0),3)</f>
        <v>0</v>
      </c>
      <c r="B269" s="150"/>
      <c r="E269" s="294"/>
      <c r="F269" s="295"/>
      <c r="G269" s="291" t="s">
        <v>143</v>
      </c>
      <c r="H269" s="292" t="s">
        <v>359</v>
      </c>
      <c r="I269" s="292"/>
      <c r="J269" s="292"/>
      <c r="K269" s="292"/>
      <c r="L269" s="293"/>
      <c r="M269" s="2"/>
      <c r="N269" s="23"/>
      <c r="O269" s="4"/>
      <c r="P269" s="5"/>
      <c r="Q269" s="5"/>
      <c r="R269" s="5"/>
      <c r="S269" s="5"/>
      <c r="T269" s="5"/>
      <c r="U269" s="5"/>
      <c r="V269" s="6"/>
      <c r="W269" s="339"/>
      <c r="X269" s="7"/>
      <c r="Y269" s="8"/>
      <c r="Z269" s="150"/>
      <c r="AC269" s="288" t="b">
        <f t="shared" si="0"/>
        <v>0</v>
      </c>
      <c r="AD269" s="288" t="b">
        <f t="shared" si="1"/>
        <v>0</v>
      </c>
    </row>
    <row r="270" spans="1:30" ht="30" customHeight="1" x14ac:dyDescent="0.15">
      <c r="A270" s="265">
        <f>IFERROR(IF(OR($AC270, $AD270),1001,0),3)</f>
        <v>0</v>
      </c>
      <c r="B270" s="150"/>
      <c r="E270" s="296" t="s">
        <v>169</v>
      </c>
      <c r="F270" s="297"/>
      <c r="G270" s="291" t="s">
        <v>176</v>
      </c>
      <c r="H270" s="292" t="s">
        <v>175</v>
      </c>
      <c r="I270" s="292"/>
      <c r="J270" s="292"/>
      <c r="K270" s="292"/>
      <c r="L270" s="293"/>
      <c r="M270" s="2"/>
      <c r="N270" s="23"/>
      <c r="O270" s="4"/>
      <c r="P270" s="5"/>
      <c r="Q270" s="5"/>
      <c r="R270" s="5"/>
      <c r="S270" s="5"/>
      <c r="T270" s="5"/>
      <c r="U270" s="5"/>
      <c r="V270" s="6"/>
      <c r="W270" s="339"/>
      <c r="X270" s="7"/>
      <c r="Y270" s="8"/>
      <c r="Z270" s="150"/>
      <c r="AC270" s="288" t="b">
        <f t="shared" si="0"/>
        <v>0</v>
      </c>
      <c r="AD270" s="288" t="b">
        <f t="shared" si="1"/>
        <v>0</v>
      </c>
    </row>
    <row r="271" spans="1:30" ht="30" customHeight="1" x14ac:dyDescent="0.15">
      <c r="A271" s="265">
        <f>IFERROR(IF(OR($AC271, $AD271),1001,0),3)</f>
        <v>0</v>
      </c>
      <c r="B271" s="150"/>
      <c r="E271" s="289"/>
      <c r="F271" s="290"/>
      <c r="G271" s="291" t="s">
        <v>174</v>
      </c>
      <c r="H271" s="292" t="s">
        <v>173</v>
      </c>
      <c r="I271" s="292"/>
      <c r="J271" s="292"/>
      <c r="K271" s="292"/>
      <c r="L271" s="293"/>
      <c r="M271" s="2"/>
      <c r="N271" s="23"/>
      <c r="O271" s="4"/>
      <c r="P271" s="5"/>
      <c r="Q271" s="5"/>
      <c r="R271" s="5"/>
      <c r="S271" s="5"/>
      <c r="T271" s="5"/>
      <c r="U271" s="5"/>
      <c r="V271" s="6"/>
      <c r="W271" s="339"/>
      <c r="X271" s="7"/>
      <c r="Y271" s="8"/>
      <c r="Z271" s="150"/>
      <c r="AC271" s="288" t="b">
        <f t="shared" si="0"/>
        <v>0</v>
      </c>
      <c r="AD271" s="288" t="b">
        <f t="shared" si="1"/>
        <v>0</v>
      </c>
    </row>
    <row r="272" spans="1:30" ht="30" customHeight="1" x14ac:dyDescent="0.15">
      <c r="A272" s="265">
        <f>IFERROR(IF(OR($AC272, $AD272),1001,0),3)</f>
        <v>0</v>
      </c>
      <c r="B272" s="150"/>
      <c r="E272" s="289"/>
      <c r="F272" s="290"/>
      <c r="G272" s="291" t="s">
        <v>172</v>
      </c>
      <c r="H272" s="292" t="s">
        <v>388</v>
      </c>
      <c r="I272" s="292"/>
      <c r="J272" s="292"/>
      <c r="K272" s="292"/>
      <c r="L272" s="293"/>
      <c r="M272" s="2"/>
      <c r="N272" s="23"/>
      <c r="O272" s="4"/>
      <c r="P272" s="5"/>
      <c r="Q272" s="5"/>
      <c r="R272" s="5"/>
      <c r="S272" s="5"/>
      <c r="T272" s="5"/>
      <c r="U272" s="5"/>
      <c r="V272" s="6"/>
      <c r="W272" s="339"/>
      <c r="X272" s="7"/>
      <c r="Y272" s="8"/>
      <c r="Z272" s="150"/>
      <c r="AC272" s="288" t="b">
        <f t="shared" si="0"/>
        <v>0</v>
      </c>
      <c r="AD272" s="288" t="b">
        <f t="shared" si="1"/>
        <v>0</v>
      </c>
    </row>
    <row r="273" spans="1:30" ht="30" customHeight="1" x14ac:dyDescent="0.15">
      <c r="A273" s="265">
        <f>IFERROR(IF(OR($AC273, $AD273),1001,0),3)</f>
        <v>0</v>
      </c>
      <c r="B273" s="150"/>
      <c r="E273" s="289"/>
      <c r="F273" s="290"/>
      <c r="G273" s="291">
        <v>167</v>
      </c>
      <c r="H273" s="292" t="s">
        <v>408</v>
      </c>
      <c r="I273" s="292"/>
      <c r="J273" s="292"/>
      <c r="K273" s="292"/>
      <c r="L273" s="293"/>
      <c r="M273" s="2"/>
      <c r="N273" s="23"/>
      <c r="O273" s="4"/>
      <c r="P273" s="5"/>
      <c r="Q273" s="5"/>
      <c r="R273" s="5"/>
      <c r="S273" s="5"/>
      <c r="T273" s="5"/>
      <c r="U273" s="5"/>
      <c r="V273" s="6"/>
      <c r="W273" s="339"/>
      <c r="X273" s="7"/>
      <c r="Y273" s="8"/>
      <c r="Z273" s="150"/>
      <c r="AC273" s="288" t="b">
        <f t="shared" si="0"/>
        <v>0</v>
      </c>
      <c r="AD273" s="288" t="b">
        <f t="shared" si="1"/>
        <v>0</v>
      </c>
    </row>
    <row r="274" spans="1:30" ht="30" customHeight="1" x14ac:dyDescent="0.15">
      <c r="A274" s="265">
        <f>IFERROR(IF(OR($AC274, $AD274),1001,0),3)</f>
        <v>0</v>
      </c>
      <c r="B274" s="150"/>
      <c r="E274" s="289"/>
      <c r="F274" s="290"/>
      <c r="G274" s="291" t="s">
        <v>171</v>
      </c>
      <c r="H274" s="292" t="s">
        <v>259</v>
      </c>
      <c r="I274" s="292"/>
      <c r="J274" s="292"/>
      <c r="K274" s="292"/>
      <c r="L274" s="293"/>
      <c r="M274" s="2"/>
      <c r="N274" s="23"/>
      <c r="O274" s="4"/>
      <c r="P274" s="5"/>
      <c r="Q274" s="5"/>
      <c r="R274" s="5"/>
      <c r="S274" s="5"/>
      <c r="T274" s="5"/>
      <c r="U274" s="5"/>
      <c r="V274" s="6"/>
      <c r="W274" s="339"/>
      <c r="X274" s="7"/>
      <c r="Y274" s="8"/>
      <c r="Z274" s="150"/>
      <c r="AC274" s="288" t="b">
        <f t="shared" si="0"/>
        <v>0</v>
      </c>
      <c r="AD274" s="288" t="b">
        <f t="shared" si="1"/>
        <v>0</v>
      </c>
    </row>
    <row r="275" spans="1:30" ht="30" customHeight="1" x14ac:dyDescent="0.15">
      <c r="A275" s="265">
        <f>IFERROR(IF(OR($AC275, $AD275),1001,0),3)</f>
        <v>0</v>
      </c>
      <c r="B275" s="150"/>
      <c r="E275" s="294"/>
      <c r="F275" s="295"/>
      <c r="G275" s="291" t="s">
        <v>170</v>
      </c>
      <c r="H275" s="292" t="s">
        <v>360</v>
      </c>
      <c r="I275" s="292"/>
      <c r="J275" s="292"/>
      <c r="K275" s="292"/>
      <c r="L275" s="293"/>
      <c r="M275" s="2"/>
      <c r="N275" s="23"/>
      <c r="O275" s="4"/>
      <c r="P275" s="5"/>
      <c r="Q275" s="5"/>
      <c r="R275" s="5"/>
      <c r="S275" s="5"/>
      <c r="T275" s="5"/>
      <c r="U275" s="5"/>
      <c r="V275" s="6"/>
      <c r="W275" s="339"/>
      <c r="X275" s="7"/>
      <c r="Y275" s="8"/>
      <c r="Z275" s="150"/>
      <c r="AC275" s="288" t="b">
        <f t="shared" si="0"/>
        <v>0</v>
      </c>
      <c r="AD275" s="288" t="b">
        <f t="shared" si="1"/>
        <v>0</v>
      </c>
    </row>
    <row r="276" spans="1:30" ht="30" customHeight="1" x14ac:dyDescent="0.15">
      <c r="A276" s="265">
        <f>IFERROR(IF(OR($AC276, $AD276),1001,0),3)</f>
        <v>0</v>
      </c>
      <c r="B276" s="150"/>
      <c r="E276" s="296" t="s">
        <v>177</v>
      </c>
      <c r="F276" s="297"/>
      <c r="G276" s="291" t="s">
        <v>182</v>
      </c>
      <c r="H276" s="292" t="s">
        <v>389</v>
      </c>
      <c r="I276" s="292"/>
      <c r="J276" s="292"/>
      <c r="K276" s="292"/>
      <c r="L276" s="293"/>
      <c r="M276" s="2"/>
      <c r="N276" s="23"/>
      <c r="O276" s="4"/>
      <c r="P276" s="5"/>
      <c r="Q276" s="5"/>
      <c r="R276" s="5"/>
      <c r="S276" s="5"/>
      <c r="T276" s="5"/>
      <c r="U276" s="5"/>
      <c r="V276" s="6"/>
      <c r="W276" s="339"/>
      <c r="X276" s="7"/>
      <c r="Y276" s="8"/>
      <c r="Z276" s="150"/>
      <c r="AC276" s="288" t="b">
        <f t="shared" si="0"/>
        <v>0</v>
      </c>
      <c r="AD276" s="288" t="b">
        <f t="shared" si="1"/>
        <v>0</v>
      </c>
    </row>
    <row r="277" spans="1:30" ht="30" customHeight="1" x14ac:dyDescent="0.15">
      <c r="A277" s="265">
        <f>IFERROR(IF(OR($AC277, $AD277),1001,0),3)</f>
        <v>0</v>
      </c>
      <c r="B277" s="150"/>
      <c r="E277" s="289"/>
      <c r="F277" s="290"/>
      <c r="G277" s="291" t="s">
        <v>181</v>
      </c>
      <c r="H277" s="292" t="s">
        <v>390</v>
      </c>
      <c r="I277" s="292"/>
      <c r="J277" s="292"/>
      <c r="K277" s="292"/>
      <c r="L277" s="293"/>
      <c r="M277" s="2"/>
      <c r="N277" s="23"/>
      <c r="O277" s="4"/>
      <c r="P277" s="5"/>
      <c r="Q277" s="5"/>
      <c r="R277" s="5"/>
      <c r="S277" s="5"/>
      <c r="T277" s="5"/>
      <c r="U277" s="5"/>
      <c r="V277" s="6"/>
      <c r="W277" s="339"/>
      <c r="X277" s="7"/>
      <c r="Y277" s="8"/>
      <c r="Z277" s="150"/>
      <c r="AC277" s="288" t="b">
        <f t="shared" si="0"/>
        <v>0</v>
      </c>
      <c r="AD277" s="288" t="b">
        <f t="shared" si="1"/>
        <v>0</v>
      </c>
    </row>
    <row r="278" spans="1:30" ht="30" customHeight="1" x14ac:dyDescent="0.15">
      <c r="A278" s="265">
        <f>IFERROR(IF(OR($AC278, $AD278),1001,0),3)</f>
        <v>0</v>
      </c>
      <c r="B278" s="150"/>
      <c r="E278" s="289"/>
      <c r="F278" s="290"/>
      <c r="G278" s="291" t="s">
        <v>180</v>
      </c>
      <c r="H278" s="292" t="s">
        <v>179</v>
      </c>
      <c r="I278" s="292"/>
      <c r="J278" s="292"/>
      <c r="K278" s="292"/>
      <c r="L278" s="293"/>
      <c r="M278" s="2"/>
      <c r="N278" s="23"/>
      <c r="O278" s="4"/>
      <c r="P278" s="5"/>
      <c r="Q278" s="5"/>
      <c r="R278" s="5"/>
      <c r="S278" s="5"/>
      <c r="T278" s="5"/>
      <c r="U278" s="5"/>
      <c r="V278" s="6"/>
      <c r="W278" s="339"/>
      <c r="X278" s="7"/>
      <c r="Y278" s="8"/>
      <c r="Z278" s="150"/>
      <c r="AC278" s="288" t="b">
        <f t="shared" si="0"/>
        <v>0</v>
      </c>
      <c r="AD278" s="288" t="b">
        <f t="shared" si="1"/>
        <v>0</v>
      </c>
    </row>
    <row r="279" spans="1:30" ht="45" customHeight="1" x14ac:dyDescent="0.15">
      <c r="A279" s="265">
        <f>IFERROR(IF(OR($AC279, $AD279),1001,0),3)</f>
        <v>0</v>
      </c>
      <c r="B279" s="150"/>
      <c r="E279" s="294"/>
      <c r="F279" s="295"/>
      <c r="G279" s="291" t="s">
        <v>178</v>
      </c>
      <c r="H279" s="292" t="s">
        <v>361</v>
      </c>
      <c r="I279" s="292"/>
      <c r="J279" s="292"/>
      <c r="K279" s="292"/>
      <c r="L279" s="293"/>
      <c r="M279" s="2"/>
      <c r="N279" s="23"/>
      <c r="O279" s="4"/>
      <c r="P279" s="5"/>
      <c r="Q279" s="5"/>
      <c r="R279" s="5"/>
      <c r="S279" s="5"/>
      <c r="T279" s="5"/>
      <c r="U279" s="5"/>
      <c r="V279" s="6"/>
      <c r="W279" s="339"/>
      <c r="X279" s="7"/>
      <c r="Y279" s="8"/>
      <c r="Z279" s="150"/>
      <c r="AC279" s="288" t="b">
        <f t="shared" si="0"/>
        <v>0</v>
      </c>
      <c r="AD279" s="288" t="b">
        <f t="shared" si="1"/>
        <v>0</v>
      </c>
    </row>
    <row r="280" spans="1:30" ht="30" customHeight="1" x14ac:dyDescent="0.15">
      <c r="A280" s="265">
        <f>IFERROR(IF(OR($AC280, $AD280),1001,0),3)</f>
        <v>0</v>
      </c>
      <c r="B280" s="150"/>
      <c r="E280" s="289" t="s">
        <v>183</v>
      </c>
      <c r="F280" s="299"/>
      <c r="G280" s="291" t="s">
        <v>198</v>
      </c>
      <c r="H280" s="292" t="s">
        <v>197</v>
      </c>
      <c r="I280" s="292"/>
      <c r="J280" s="292"/>
      <c r="K280" s="292"/>
      <c r="L280" s="293"/>
      <c r="M280" s="2"/>
      <c r="N280" s="23"/>
      <c r="O280" s="4"/>
      <c r="P280" s="5"/>
      <c r="Q280" s="5"/>
      <c r="R280" s="5"/>
      <c r="S280" s="5"/>
      <c r="T280" s="5"/>
      <c r="U280" s="5"/>
      <c r="V280" s="6"/>
      <c r="W280" s="339"/>
      <c r="X280" s="7"/>
      <c r="Y280" s="8"/>
      <c r="Z280" s="150"/>
      <c r="AC280" s="288" t="b">
        <f t="shared" si="0"/>
        <v>0</v>
      </c>
      <c r="AD280" s="288" t="b">
        <f t="shared" si="1"/>
        <v>0</v>
      </c>
    </row>
    <row r="281" spans="1:30" ht="30" customHeight="1" x14ac:dyDescent="0.15">
      <c r="A281" s="265">
        <f>IFERROR(IF(OR($AC281, $AD281),1001,0),3)</f>
        <v>0</v>
      </c>
      <c r="B281" s="150"/>
      <c r="E281" s="289"/>
      <c r="F281" s="299"/>
      <c r="G281" s="291" t="s">
        <v>196</v>
      </c>
      <c r="H281" s="292" t="s">
        <v>195</v>
      </c>
      <c r="I281" s="292"/>
      <c r="J281" s="292"/>
      <c r="K281" s="292"/>
      <c r="L281" s="293"/>
      <c r="M281" s="2"/>
      <c r="N281" s="23"/>
      <c r="O281" s="4"/>
      <c r="P281" s="5"/>
      <c r="Q281" s="5"/>
      <c r="R281" s="5"/>
      <c r="S281" s="5"/>
      <c r="T281" s="5"/>
      <c r="U281" s="5"/>
      <c r="V281" s="6"/>
      <c r="W281" s="339"/>
      <c r="X281" s="7"/>
      <c r="Y281" s="8"/>
      <c r="Z281" s="150"/>
      <c r="AC281" s="288" t="b">
        <f t="shared" si="0"/>
        <v>0</v>
      </c>
      <c r="AD281" s="288" t="b">
        <f t="shared" si="1"/>
        <v>0</v>
      </c>
    </row>
    <row r="282" spans="1:30" ht="30" customHeight="1" x14ac:dyDescent="0.15">
      <c r="A282" s="265">
        <f>IFERROR(IF(OR($AC282, $AD282),1001,0),3)</f>
        <v>0</v>
      </c>
      <c r="B282" s="150"/>
      <c r="E282" s="289"/>
      <c r="F282" s="299"/>
      <c r="G282" s="291" t="s">
        <v>194</v>
      </c>
      <c r="H282" s="292" t="s">
        <v>193</v>
      </c>
      <c r="I282" s="292"/>
      <c r="J282" s="292"/>
      <c r="K282" s="292"/>
      <c r="L282" s="293"/>
      <c r="M282" s="2"/>
      <c r="N282" s="23"/>
      <c r="O282" s="4"/>
      <c r="P282" s="5"/>
      <c r="Q282" s="5"/>
      <c r="R282" s="5"/>
      <c r="S282" s="5"/>
      <c r="T282" s="5"/>
      <c r="U282" s="5"/>
      <c r="V282" s="6"/>
      <c r="W282" s="339"/>
      <c r="X282" s="7"/>
      <c r="Y282" s="8"/>
      <c r="Z282" s="150"/>
      <c r="AC282" s="288" t="b">
        <f t="shared" si="0"/>
        <v>0</v>
      </c>
      <c r="AD282" s="288" t="b">
        <f t="shared" si="1"/>
        <v>0</v>
      </c>
    </row>
    <row r="283" spans="1:30" ht="30" customHeight="1" x14ac:dyDescent="0.15">
      <c r="A283" s="265">
        <f>IFERROR(IF(OR($AC283, $AD283),1001,0),3)</f>
        <v>0</v>
      </c>
      <c r="B283" s="150"/>
      <c r="E283" s="289"/>
      <c r="F283" s="299"/>
      <c r="G283" s="291" t="s">
        <v>192</v>
      </c>
      <c r="H283" s="292" t="s">
        <v>391</v>
      </c>
      <c r="I283" s="292"/>
      <c r="J283" s="292"/>
      <c r="K283" s="292"/>
      <c r="L283" s="293"/>
      <c r="M283" s="2"/>
      <c r="N283" s="23"/>
      <c r="O283" s="4"/>
      <c r="P283" s="5"/>
      <c r="Q283" s="5"/>
      <c r="R283" s="5"/>
      <c r="S283" s="5"/>
      <c r="T283" s="5"/>
      <c r="U283" s="5"/>
      <c r="V283" s="6"/>
      <c r="W283" s="339"/>
      <c r="X283" s="7"/>
      <c r="Y283" s="8"/>
      <c r="Z283" s="150"/>
      <c r="AC283" s="288" t="b">
        <f t="shared" si="0"/>
        <v>0</v>
      </c>
      <c r="AD283" s="288" t="b">
        <f t="shared" si="1"/>
        <v>0</v>
      </c>
    </row>
    <row r="284" spans="1:30" ht="30" customHeight="1" x14ac:dyDescent="0.15">
      <c r="A284" s="265">
        <f>IFERROR(IF(OR($AC284, $AD284),1001,0),3)</f>
        <v>0</v>
      </c>
      <c r="B284" s="150"/>
      <c r="E284" s="289"/>
      <c r="F284" s="299"/>
      <c r="G284" s="291" t="s">
        <v>191</v>
      </c>
      <c r="H284" s="292" t="s">
        <v>392</v>
      </c>
      <c r="I284" s="292"/>
      <c r="J284" s="292"/>
      <c r="K284" s="292"/>
      <c r="L284" s="293"/>
      <c r="M284" s="2"/>
      <c r="N284" s="23"/>
      <c r="O284" s="4"/>
      <c r="P284" s="5"/>
      <c r="Q284" s="5"/>
      <c r="R284" s="5"/>
      <c r="S284" s="5"/>
      <c r="T284" s="5"/>
      <c r="U284" s="5"/>
      <c r="V284" s="6"/>
      <c r="W284" s="339"/>
      <c r="X284" s="7"/>
      <c r="Y284" s="8"/>
      <c r="Z284" s="150"/>
      <c r="AC284" s="288" t="b">
        <f t="shared" si="0"/>
        <v>0</v>
      </c>
      <c r="AD284" s="288" t="b">
        <f t="shared" si="1"/>
        <v>0</v>
      </c>
    </row>
    <row r="285" spans="1:30" ht="30" customHeight="1" x14ac:dyDescent="0.15">
      <c r="A285" s="265">
        <f>IFERROR(IF(OR($AC285, $AD285),1001,0),3)</f>
        <v>0</v>
      </c>
      <c r="B285" s="150"/>
      <c r="E285" s="289"/>
      <c r="F285" s="299"/>
      <c r="G285" s="291" t="s">
        <v>190</v>
      </c>
      <c r="H285" s="292" t="s">
        <v>393</v>
      </c>
      <c r="I285" s="292"/>
      <c r="J285" s="292"/>
      <c r="K285" s="292"/>
      <c r="L285" s="293"/>
      <c r="M285" s="2"/>
      <c r="N285" s="23"/>
      <c r="O285" s="4"/>
      <c r="P285" s="5"/>
      <c r="Q285" s="5"/>
      <c r="R285" s="5"/>
      <c r="S285" s="5"/>
      <c r="T285" s="5"/>
      <c r="U285" s="5"/>
      <c r="V285" s="6"/>
      <c r="W285" s="339"/>
      <c r="X285" s="7"/>
      <c r="Y285" s="8"/>
      <c r="Z285" s="150"/>
      <c r="AC285" s="288" t="b">
        <f t="shared" si="0"/>
        <v>0</v>
      </c>
      <c r="AD285" s="288" t="b">
        <f t="shared" si="1"/>
        <v>0</v>
      </c>
    </row>
    <row r="286" spans="1:30" ht="30" customHeight="1" x14ac:dyDescent="0.15">
      <c r="A286" s="265">
        <f>IFERROR(IF(OR($AC286, $AD286),1001,0),3)</f>
        <v>0</v>
      </c>
      <c r="B286" s="150"/>
      <c r="E286" s="289"/>
      <c r="F286" s="299"/>
      <c r="G286" s="291" t="s">
        <v>189</v>
      </c>
      <c r="H286" s="292" t="s">
        <v>394</v>
      </c>
      <c r="I286" s="292"/>
      <c r="J286" s="292"/>
      <c r="K286" s="292"/>
      <c r="L286" s="293"/>
      <c r="M286" s="2"/>
      <c r="N286" s="23"/>
      <c r="O286" s="4"/>
      <c r="P286" s="5"/>
      <c r="Q286" s="5"/>
      <c r="R286" s="5"/>
      <c r="S286" s="5"/>
      <c r="T286" s="5"/>
      <c r="U286" s="5"/>
      <c r="V286" s="6"/>
      <c r="W286" s="339"/>
      <c r="X286" s="7"/>
      <c r="Y286" s="8"/>
      <c r="Z286" s="150"/>
      <c r="AC286" s="288" t="b">
        <f t="shared" si="0"/>
        <v>0</v>
      </c>
      <c r="AD286" s="288" t="b">
        <f t="shared" si="1"/>
        <v>0</v>
      </c>
    </row>
    <row r="287" spans="1:30" ht="30" customHeight="1" x14ac:dyDescent="0.15">
      <c r="A287" s="265">
        <f>IFERROR(IF(OR($AC287, $AD287),1001,0),3)</f>
        <v>0</v>
      </c>
      <c r="B287" s="150"/>
      <c r="E287" s="289"/>
      <c r="F287" s="299"/>
      <c r="G287" s="291" t="s">
        <v>188</v>
      </c>
      <c r="H287" s="292" t="s">
        <v>187</v>
      </c>
      <c r="I287" s="292"/>
      <c r="J287" s="292"/>
      <c r="K287" s="292"/>
      <c r="L287" s="293"/>
      <c r="M287" s="2"/>
      <c r="N287" s="23"/>
      <c r="O287" s="4"/>
      <c r="P287" s="5"/>
      <c r="Q287" s="5"/>
      <c r="R287" s="5"/>
      <c r="S287" s="5"/>
      <c r="T287" s="5"/>
      <c r="U287" s="5"/>
      <c r="V287" s="6"/>
      <c r="W287" s="339"/>
      <c r="X287" s="7"/>
      <c r="Y287" s="8"/>
      <c r="Z287" s="150"/>
      <c r="AC287" s="288" t="b">
        <f t="shared" si="0"/>
        <v>0</v>
      </c>
      <c r="AD287" s="288" t="b">
        <f t="shared" si="1"/>
        <v>0</v>
      </c>
    </row>
    <row r="288" spans="1:30" ht="30" customHeight="1" x14ac:dyDescent="0.15">
      <c r="A288" s="265">
        <f>IFERROR(IF(OR($AC288, $AD288),1001,0),3)</f>
        <v>0</v>
      </c>
      <c r="B288" s="150"/>
      <c r="E288" s="289"/>
      <c r="F288" s="299"/>
      <c r="G288" s="291" t="s">
        <v>186</v>
      </c>
      <c r="H288" s="292" t="s">
        <v>185</v>
      </c>
      <c r="I288" s="292"/>
      <c r="J288" s="292"/>
      <c r="K288" s="292"/>
      <c r="L288" s="293"/>
      <c r="M288" s="2"/>
      <c r="N288" s="23"/>
      <c r="O288" s="4"/>
      <c r="P288" s="5"/>
      <c r="Q288" s="5"/>
      <c r="R288" s="5"/>
      <c r="S288" s="5"/>
      <c r="T288" s="5"/>
      <c r="U288" s="5"/>
      <c r="V288" s="6"/>
      <c r="W288" s="339"/>
      <c r="X288" s="7"/>
      <c r="Y288" s="8"/>
      <c r="Z288" s="150"/>
      <c r="AC288" s="288" t="b">
        <f t="shared" si="0"/>
        <v>0</v>
      </c>
      <c r="AD288" s="288" t="b">
        <f t="shared" si="1"/>
        <v>0</v>
      </c>
    </row>
    <row r="289" spans="1:30" ht="60" customHeight="1" x14ac:dyDescent="0.15">
      <c r="A289" s="265">
        <f>IFERROR(IF(OR($AC289, $AD289),1001,0),3)</f>
        <v>0</v>
      </c>
      <c r="B289" s="150"/>
      <c r="E289" s="289"/>
      <c r="F289" s="299"/>
      <c r="G289" s="291" t="s">
        <v>184</v>
      </c>
      <c r="H289" s="292" t="s">
        <v>362</v>
      </c>
      <c r="I289" s="292"/>
      <c r="J289" s="292"/>
      <c r="K289" s="292"/>
      <c r="L289" s="293"/>
      <c r="M289" s="2"/>
      <c r="N289" s="23"/>
      <c r="O289" s="4"/>
      <c r="P289" s="5"/>
      <c r="Q289" s="5"/>
      <c r="R289" s="5"/>
      <c r="S289" s="5"/>
      <c r="T289" s="5"/>
      <c r="U289" s="5"/>
      <c r="V289" s="6"/>
      <c r="W289" s="339"/>
      <c r="X289" s="7"/>
      <c r="Y289" s="8"/>
      <c r="Z289" s="150"/>
      <c r="AC289" s="288" t="b">
        <f t="shared" si="0"/>
        <v>0</v>
      </c>
      <c r="AD289" s="288" t="b">
        <f t="shared" si="1"/>
        <v>0</v>
      </c>
    </row>
    <row r="290" spans="1:30" ht="30" customHeight="1" x14ac:dyDescent="0.15">
      <c r="A290" s="265">
        <f>IFERROR(IF(OR($AC290, $AD290),1001,0),3)</f>
        <v>0</v>
      </c>
      <c r="B290" s="150"/>
      <c r="E290" s="300" t="s">
        <v>199</v>
      </c>
      <c r="F290" s="301"/>
      <c r="G290" s="291" t="s">
        <v>211</v>
      </c>
      <c r="H290" s="292" t="s">
        <v>210</v>
      </c>
      <c r="I290" s="292"/>
      <c r="J290" s="292"/>
      <c r="K290" s="292"/>
      <c r="L290" s="293"/>
      <c r="M290" s="2"/>
      <c r="N290" s="23"/>
      <c r="O290" s="4"/>
      <c r="P290" s="5"/>
      <c r="Q290" s="5"/>
      <c r="R290" s="5"/>
      <c r="S290" s="5"/>
      <c r="T290" s="5"/>
      <c r="U290" s="5"/>
      <c r="V290" s="6"/>
      <c r="W290" s="339"/>
      <c r="X290" s="7"/>
      <c r="Y290" s="8"/>
      <c r="Z290" s="150"/>
      <c r="AC290" s="288" t="b">
        <f t="shared" si="0"/>
        <v>0</v>
      </c>
      <c r="AD290" s="288" t="b">
        <f t="shared" si="1"/>
        <v>0</v>
      </c>
    </row>
    <row r="291" spans="1:30" ht="30" customHeight="1" x14ac:dyDescent="0.15">
      <c r="A291" s="265">
        <f>IFERROR(IF(OR($AC291, $AD291),1001,0),3)</f>
        <v>0</v>
      </c>
      <c r="B291" s="150"/>
      <c r="E291" s="302"/>
      <c r="F291" s="303"/>
      <c r="G291" s="291" t="s">
        <v>209</v>
      </c>
      <c r="H291" s="292" t="s">
        <v>208</v>
      </c>
      <c r="I291" s="292"/>
      <c r="J291" s="292"/>
      <c r="K291" s="292"/>
      <c r="L291" s="293"/>
      <c r="M291" s="2"/>
      <c r="N291" s="23"/>
      <c r="O291" s="4"/>
      <c r="P291" s="5"/>
      <c r="Q291" s="5"/>
      <c r="R291" s="5"/>
      <c r="S291" s="5"/>
      <c r="T291" s="5"/>
      <c r="U291" s="5"/>
      <c r="V291" s="6"/>
      <c r="W291" s="339"/>
      <c r="X291" s="7"/>
      <c r="Y291" s="8"/>
      <c r="Z291" s="150"/>
      <c r="AC291" s="288" t="b">
        <f t="shared" si="0"/>
        <v>0</v>
      </c>
      <c r="AD291" s="288" t="b">
        <f t="shared" si="1"/>
        <v>0</v>
      </c>
    </row>
    <row r="292" spans="1:30" ht="30" customHeight="1" x14ac:dyDescent="0.15">
      <c r="A292" s="265">
        <f>IFERROR(IF(OR($AC292, $AD292),1001,0),3)</f>
        <v>0</v>
      </c>
      <c r="B292" s="150"/>
      <c r="E292" s="302"/>
      <c r="F292" s="303"/>
      <c r="G292" s="291" t="s">
        <v>207</v>
      </c>
      <c r="H292" s="292" t="s">
        <v>260</v>
      </c>
      <c r="I292" s="292"/>
      <c r="J292" s="292"/>
      <c r="K292" s="292"/>
      <c r="L292" s="293"/>
      <c r="M292" s="2"/>
      <c r="N292" s="23"/>
      <c r="O292" s="4"/>
      <c r="P292" s="5"/>
      <c r="Q292" s="5"/>
      <c r="R292" s="5"/>
      <c r="S292" s="5"/>
      <c r="T292" s="5"/>
      <c r="U292" s="5"/>
      <c r="V292" s="6"/>
      <c r="W292" s="339"/>
      <c r="X292" s="7"/>
      <c r="Y292" s="8"/>
      <c r="Z292" s="150"/>
      <c r="AC292" s="288" t="b">
        <f t="shared" si="0"/>
        <v>0</v>
      </c>
      <c r="AD292" s="288" t="b">
        <f t="shared" si="1"/>
        <v>0</v>
      </c>
    </row>
    <row r="293" spans="1:30" ht="30" customHeight="1" x14ac:dyDescent="0.15">
      <c r="A293" s="265">
        <f>IFERROR(IF(OR($AC293, $AD293),1001,0),3)</f>
        <v>0</v>
      </c>
      <c r="B293" s="150"/>
      <c r="E293" s="302"/>
      <c r="F293" s="303"/>
      <c r="G293" s="291" t="s">
        <v>206</v>
      </c>
      <c r="H293" s="292" t="s">
        <v>205</v>
      </c>
      <c r="I293" s="292"/>
      <c r="J293" s="292"/>
      <c r="K293" s="292"/>
      <c r="L293" s="293"/>
      <c r="M293" s="2"/>
      <c r="N293" s="23"/>
      <c r="O293" s="4"/>
      <c r="P293" s="5"/>
      <c r="Q293" s="5"/>
      <c r="R293" s="5"/>
      <c r="S293" s="5"/>
      <c r="T293" s="5"/>
      <c r="U293" s="5"/>
      <c r="V293" s="6"/>
      <c r="W293" s="339"/>
      <c r="X293" s="7"/>
      <c r="Y293" s="8"/>
      <c r="Z293" s="150"/>
      <c r="AC293" s="288" t="b">
        <f t="shared" si="0"/>
        <v>0</v>
      </c>
      <c r="AD293" s="288" t="b">
        <f t="shared" si="1"/>
        <v>0</v>
      </c>
    </row>
    <row r="294" spans="1:30" ht="30" customHeight="1" x14ac:dyDescent="0.15">
      <c r="A294" s="265">
        <f>IFERROR(IF(OR($AC294, $AD294),1001,0),3)</f>
        <v>0</v>
      </c>
      <c r="B294" s="150"/>
      <c r="E294" s="302"/>
      <c r="F294" s="303"/>
      <c r="G294" s="291" t="s">
        <v>204</v>
      </c>
      <c r="H294" s="292" t="s">
        <v>203</v>
      </c>
      <c r="I294" s="292"/>
      <c r="J294" s="292"/>
      <c r="K294" s="292"/>
      <c r="L294" s="293"/>
      <c r="M294" s="2"/>
      <c r="N294" s="23"/>
      <c r="O294" s="4"/>
      <c r="P294" s="5"/>
      <c r="Q294" s="5"/>
      <c r="R294" s="5"/>
      <c r="S294" s="5"/>
      <c r="T294" s="5"/>
      <c r="U294" s="5"/>
      <c r="V294" s="6"/>
      <c r="W294" s="339"/>
      <c r="X294" s="7"/>
      <c r="Y294" s="8"/>
      <c r="Z294" s="150"/>
      <c r="AC294" s="288" t="b">
        <f t="shared" si="0"/>
        <v>0</v>
      </c>
      <c r="AD294" s="288" t="b">
        <f t="shared" si="1"/>
        <v>0</v>
      </c>
    </row>
    <row r="295" spans="1:30" ht="30" customHeight="1" x14ac:dyDescent="0.15">
      <c r="A295" s="265">
        <f>IFERROR(IF(OR($AC295, $AD295),1001,0),3)</f>
        <v>0</v>
      </c>
      <c r="B295" s="150"/>
      <c r="E295" s="302"/>
      <c r="F295" s="303"/>
      <c r="G295" s="291" t="s">
        <v>202</v>
      </c>
      <c r="H295" s="292" t="s">
        <v>201</v>
      </c>
      <c r="I295" s="292"/>
      <c r="J295" s="292"/>
      <c r="K295" s="292"/>
      <c r="L295" s="293"/>
      <c r="M295" s="2"/>
      <c r="N295" s="23"/>
      <c r="O295" s="4"/>
      <c r="P295" s="5"/>
      <c r="Q295" s="5"/>
      <c r="R295" s="5"/>
      <c r="S295" s="5"/>
      <c r="T295" s="5"/>
      <c r="U295" s="5"/>
      <c r="V295" s="6"/>
      <c r="W295" s="339"/>
      <c r="X295" s="7"/>
      <c r="Y295" s="8"/>
      <c r="Z295" s="150"/>
      <c r="AC295" s="288" t="b">
        <f t="shared" si="0"/>
        <v>0</v>
      </c>
      <c r="AD295" s="288" t="b">
        <f t="shared" si="1"/>
        <v>0</v>
      </c>
    </row>
    <row r="296" spans="1:30" ht="30" customHeight="1" x14ac:dyDescent="0.15">
      <c r="A296" s="265">
        <f>IFERROR(IF(OR($AC296, $AD296),1001,0),3)</f>
        <v>0</v>
      </c>
      <c r="B296" s="150"/>
      <c r="E296" s="302"/>
      <c r="F296" s="303"/>
      <c r="G296" s="291" t="s">
        <v>200</v>
      </c>
      <c r="H296" s="292" t="s">
        <v>363</v>
      </c>
      <c r="I296" s="292"/>
      <c r="J296" s="292"/>
      <c r="K296" s="292"/>
      <c r="L296" s="293"/>
      <c r="M296" s="2"/>
      <c r="N296" s="23"/>
      <c r="O296" s="4"/>
      <c r="P296" s="5"/>
      <c r="Q296" s="5"/>
      <c r="R296" s="5"/>
      <c r="S296" s="5"/>
      <c r="T296" s="5"/>
      <c r="U296" s="5"/>
      <c r="V296" s="6"/>
      <c r="W296" s="339"/>
      <c r="X296" s="7"/>
      <c r="Y296" s="8"/>
      <c r="Z296" s="150"/>
      <c r="AC296" s="288" t="b">
        <f t="shared" si="0"/>
        <v>0</v>
      </c>
      <c r="AD296" s="288" t="b">
        <f t="shared" si="1"/>
        <v>0</v>
      </c>
    </row>
    <row r="297" spans="1:30" ht="30" customHeight="1" x14ac:dyDescent="0.15">
      <c r="A297" s="265">
        <f>IFERROR(IF(OR($AC297, $AD297),1001,0),3)</f>
        <v>0</v>
      </c>
      <c r="B297" s="150"/>
      <c r="E297" s="300" t="s">
        <v>212</v>
      </c>
      <c r="F297" s="301"/>
      <c r="G297" s="291" t="s">
        <v>241</v>
      </c>
      <c r="H297" s="292" t="s">
        <v>240</v>
      </c>
      <c r="I297" s="292"/>
      <c r="J297" s="292"/>
      <c r="K297" s="292"/>
      <c r="L297" s="293"/>
      <c r="M297" s="2"/>
      <c r="N297" s="23"/>
      <c r="O297" s="4"/>
      <c r="P297" s="5"/>
      <c r="Q297" s="5"/>
      <c r="R297" s="5"/>
      <c r="S297" s="5"/>
      <c r="T297" s="5"/>
      <c r="U297" s="5"/>
      <c r="V297" s="6"/>
      <c r="W297" s="339"/>
      <c r="X297" s="7"/>
      <c r="Y297" s="8"/>
      <c r="Z297" s="150"/>
      <c r="AC297" s="288" t="b">
        <f t="shared" si="0"/>
        <v>0</v>
      </c>
      <c r="AD297" s="288" t="b">
        <f t="shared" si="1"/>
        <v>0</v>
      </c>
    </row>
    <row r="298" spans="1:30" ht="30" customHeight="1" x14ac:dyDescent="0.15">
      <c r="A298" s="265">
        <f>IFERROR(IF(OR($AC298, $AD298),1001,0),3)</f>
        <v>0</v>
      </c>
      <c r="B298" s="150"/>
      <c r="E298" s="302"/>
      <c r="F298" s="303"/>
      <c r="G298" s="291" t="s">
        <v>239</v>
      </c>
      <c r="H298" s="292" t="s">
        <v>238</v>
      </c>
      <c r="I298" s="292"/>
      <c r="J298" s="292"/>
      <c r="K298" s="292"/>
      <c r="L298" s="293"/>
      <c r="M298" s="2"/>
      <c r="N298" s="23"/>
      <c r="O298" s="4"/>
      <c r="P298" s="5"/>
      <c r="Q298" s="5"/>
      <c r="R298" s="5"/>
      <c r="S298" s="5"/>
      <c r="T298" s="5"/>
      <c r="U298" s="5"/>
      <c r="V298" s="6"/>
      <c r="W298" s="339"/>
      <c r="X298" s="7"/>
      <c r="Y298" s="8"/>
      <c r="Z298" s="150"/>
      <c r="AC298" s="288" t="b">
        <f t="shared" ref="AC298:AC321" si="2">AND(TRIM($M298)&lt;&gt;"",TRIM($O298)="")</f>
        <v>0</v>
      </c>
      <c r="AD298" s="288" t="b">
        <f t="shared" ref="AD298:AD321" si="3">AND(TRIM($M298)="",OR(TRIM($O298)&lt;&gt;"",TRIM($W298)&lt;&gt;""))</f>
        <v>0</v>
      </c>
    </row>
    <row r="299" spans="1:30" ht="30" customHeight="1" x14ac:dyDescent="0.15">
      <c r="A299" s="265">
        <f>IFERROR(IF(OR($AC299, $AD299),1001,0),3)</f>
        <v>0</v>
      </c>
      <c r="B299" s="150"/>
      <c r="E299" s="302"/>
      <c r="F299" s="303"/>
      <c r="G299" s="291" t="s">
        <v>237</v>
      </c>
      <c r="H299" s="292" t="s">
        <v>236</v>
      </c>
      <c r="I299" s="292"/>
      <c r="J299" s="292"/>
      <c r="K299" s="292"/>
      <c r="L299" s="293"/>
      <c r="M299" s="2"/>
      <c r="N299" s="23"/>
      <c r="O299" s="4"/>
      <c r="P299" s="5"/>
      <c r="Q299" s="5"/>
      <c r="R299" s="5"/>
      <c r="S299" s="5"/>
      <c r="T299" s="5"/>
      <c r="U299" s="5"/>
      <c r="V299" s="6"/>
      <c r="W299" s="339"/>
      <c r="X299" s="7"/>
      <c r="Y299" s="8"/>
      <c r="Z299" s="150"/>
      <c r="AC299" s="288" t="b">
        <f t="shared" si="2"/>
        <v>0</v>
      </c>
      <c r="AD299" s="288" t="b">
        <f t="shared" si="3"/>
        <v>0</v>
      </c>
    </row>
    <row r="300" spans="1:30" ht="30" customHeight="1" x14ac:dyDescent="0.15">
      <c r="A300" s="265">
        <f>IFERROR(IF(OR($AC300, $AD300),1001,0),3)</f>
        <v>0</v>
      </c>
      <c r="B300" s="150"/>
      <c r="E300" s="302"/>
      <c r="F300" s="303"/>
      <c r="G300" s="291" t="s">
        <v>235</v>
      </c>
      <c r="H300" s="292" t="s">
        <v>261</v>
      </c>
      <c r="I300" s="292"/>
      <c r="J300" s="292"/>
      <c r="K300" s="292"/>
      <c r="L300" s="293"/>
      <c r="M300" s="2"/>
      <c r="N300" s="23"/>
      <c r="O300" s="4"/>
      <c r="P300" s="5"/>
      <c r="Q300" s="5"/>
      <c r="R300" s="5"/>
      <c r="S300" s="5"/>
      <c r="T300" s="5"/>
      <c r="U300" s="5"/>
      <c r="V300" s="6"/>
      <c r="W300" s="339"/>
      <c r="X300" s="7"/>
      <c r="Y300" s="8"/>
      <c r="Z300" s="150"/>
      <c r="AC300" s="288" t="b">
        <f t="shared" si="2"/>
        <v>0</v>
      </c>
      <c r="AD300" s="288" t="b">
        <f t="shared" si="3"/>
        <v>0</v>
      </c>
    </row>
    <row r="301" spans="1:30" ht="30" customHeight="1" x14ac:dyDescent="0.15">
      <c r="A301" s="265">
        <f>IFERROR(IF(OR($AC301, $AD301),1001,0),3)</f>
        <v>0</v>
      </c>
      <c r="B301" s="150"/>
      <c r="E301" s="302"/>
      <c r="F301" s="303"/>
      <c r="G301" s="291" t="s">
        <v>234</v>
      </c>
      <c r="H301" s="292" t="s">
        <v>233</v>
      </c>
      <c r="I301" s="292"/>
      <c r="J301" s="292"/>
      <c r="K301" s="292"/>
      <c r="L301" s="293"/>
      <c r="M301" s="2"/>
      <c r="N301" s="23"/>
      <c r="O301" s="4"/>
      <c r="P301" s="5"/>
      <c r="Q301" s="5"/>
      <c r="R301" s="5"/>
      <c r="S301" s="5"/>
      <c r="T301" s="5"/>
      <c r="U301" s="5"/>
      <c r="V301" s="6"/>
      <c r="W301" s="339"/>
      <c r="X301" s="7"/>
      <c r="Y301" s="8"/>
      <c r="Z301" s="150"/>
      <c r="AC301" s="288" t="b">
        <f t="shared" si="2"/>
        <v>0</v>
      </c>
      <c r="AD301" s="288" t="b">
        <f t="shared" si="3"/>
        <v>0</v>
      </c>
    </row>
    <row r="302" spans="1:30" ht="45" customHeight="1" x14ac:dyDescent="0.15">
      <c r="A302" s="265">
        <f>IFERROR(IF(OR($AC302, $AD302),1001,0),3)</f>
        <v>0</v>
      </c>
      <c r="B302" s="150"/>
      <c r="E302" s="302"/>
      <c r="F302" s="303"/>
      <c r="G302" s="291" t="s">
        <v>232</v>
      </c>
      <c r="H302" s="292" t="s">
        <v>364</v>
      </c>
      <c r="I302" s="292"/>
      <c r="J302" s="292"/>
      <c r="K302" s="292"/>
      <c r="L302" s="293"/>
      <c r="M302" s="2"/>
      <c r="N302" s="23"/>
      <c r="O302" s="4"/>
      <c r="P302" s="5"/>
      <c r="Q302" s="5"/>
      <c r="R302" s="5"/>
      <c r="S302" s="5"/>
      <c r="T302" s="5"/>
      <c r="U302" s="5"/>
      <c r="V302" s="6"/>
      <c r="W302" s="339"/>
      <c r="X302" s="7"/>
      <c r="Y302" s="8"/>
      <c r="Z302" s="150"/>
      <c r="AC302" s="288" t="b">
        <f t="shared" si="2"/>
        <v>0</v>
      </c>
      <c r="AD302" s="288" t="b">
        <f t="shared" si="3"/>
        <v>0</v>
      </c>
    </row>
    <row r="303" spans="1:30" ht="30" customHeight="1" x14ac:dyDescent="0.15">
      <c r="A303" s="265">
        <f>IFERROR(IF(OR($AC303, $AD303),1001,0),3)</f>
        <v>0</v>
      </c>
      <c r="B303" s="150"/>
      <c r="E303" s="302"/>
      <c r="F303" s="303"/>
      <c r="G303" s="291" t="s">
        <v>231</v>
      </c>
      <c r="H303" s="292" t="s">
        <v>262</v>
      </c>
      <c r="I303" s="292"/>
      <c r="J303" s="292"/>
      <c r="K303" s="292"/>
      <c r="L303" s="293"/>
      <c r="M303" s="2"/>
      <c r="N303" s="23"/>
      <c r="O303" s="4"/>
      <c r="P303" s="5"/>
      <c r="Q303" s="5"/>
      <c r="R303" s="5"/>
      <c r="S303" s="5"/>
      <c r="T303" s="5"/>
      <c r="U303" s="5"/>
      <c r="V303" s="6"/>
      <c r="W303" s="339"/>
      <c r="X303" s="7"/>
      <c r="Y303" s="8"/>
      <c r="Z303" s="150"/>
      <c r="AC303" s="288" t="b">
        <f t="shared" si="2"/>
        <v>0</v>
      </c>
      <c r="AD303" s="288" t="b">
        <f t="shared" si="3"/>
        <v>0</v>
      </c>
    </row>
    <row r="304" spans="1:30" ht="30" customHeight="1" x14ac:dyDescent="0.15">
      <c r="A304" s="265">
        <f>IFERROR(IF(OR($AC304, $AD304),1001,0),3)</f>
        <v>0</v>
      </c>
      <c r="B304" s="150"/>
      <c r="E304" s="302"/>
      <c r="F304" s="303"/>
      <c r="G304" s="291" t="s">
        <v>230</v>
      </c>
      <c r="H304" s="292" t="s">
        <v>229</v>
      </c>
      <c r="I304" s="292"/>
      <c r="J304" s="292"/>
      <c r="K304" s="292"/>
      <c r="L304" s="293"/>
      <c r="M304" s="2"/>
      <c r="N304" s="23"/>
      <c r="O304" s="4"/>
      <c r="P304" s="5"/>
      <c r="Q304" s="5"/>
      <c r="R304" s="5"/>
      <c r="S304" s="5"/>
      <c r="T304" s="5"/>
      <c r="U304" s="5"/>
      <c r="V304" s="6"/>
      <c r="W304" s="339"/>
      <c r="X304" s="7"/>
      <c r="Y304" s="8"/>
      <c r="Z304" s="150"/>
      <c r="AC304" s="288" t="b">
        <f t="shared" si="2"/>
        <v>0</v>
      </c>
      <c r="AD304" s="288" t="b">
        <f t="shared" si="3"/>
        <v>0</v>
      </c>
    </row>
    <row r="305" spans="1:30" ht="30" customHeight="1" x14ac:dyDescent="0.15">
      <c r="A305" s="265">
        <f>IFERROR(IF(OR($AC305, $AD305),1001,0),3)</f>
        <v>0</v>
      </c>
      <c r="B305" s="150"/>
      <c r="E305" s="302"/>
      <c r="F305" s="303"/>
      <c r="G305" s="291" t="s">
        <v>228</v>
      </c>
      <c r="H305" s="292" t="s">
        <v>227</v>
      </c>
      <c r="I305" s="292"/>
      <c r="J305" s="292"/>
      <c r="K305" s="292"/>
      <c r="L305" s="293"/>
      <c r="M305" s="2"/>
      <c r="N305" s="23"/>
      <c r="O305" s="4"/>
      <c r="P305" s="5"/>
      <c r="Q305" s="5"/>
      <c r="R305" s="5"/>
      <c r="S305" s="5"/>
      <c r="T305" s="5"/>
      <c r="U305" s="5"/>
      <c r="V305" s="6"/>
      <c r="W305" s="339"/>
      <c r="X305" s="7"/>
      <c r="Y305" s="8"/>
      <c r="Z305" s="150"/>
      <c r="AC305" s="288" t="b">
        <f t="shared" si="2"/>
        <v>0</v>
      </c>
      <c r="AD305" s="288" t="b">
        <f t="shared" si="3"/>
        <v>0</v>
      </c>
    </row>
    <row r="306" spans="1:30" ht="30" customHeight="1" x14ac:dyDescent="0.15">
      <c r="A306" s="265">
        <f>IFERROR(IF(OR($AC306, $AD306),1001,0),3)</f>
        <v>0</v>
      </c>
      <c r="B306" s="150"/>
      <c r="E306" s="302"/>
      <c r="F306" s="303"/>
      <c r="G306" s="291" t="s">
        <v>226</v>
      </c>
      <c r="H306" s="292" t="s">
        <v>225</v>
      </c>
      <c r="I306" s="292"/>
      <c r="J306" s="292"/>
      <c r="K306" s="292"/>
      <c r="L306" s="293"/>
      <c r="M306" s="2"/>
      <c r="N306" s="23"/>
      <c r="O306" s="4"/>
      <c r="P306" s="5"/>
      <c r="Q306" s="5"/>
      <c r="R306" s="5"/>
      <c r="S306" s="5"/>
      <c r="T306" s="5"/>
      <c r="U306" s="5"/>
      <c r="V306" s="6"/>
      <c r="W306" s="339"/>
      <c r="X306" s="7"/>
      <c r="Y306" s="8"/>
      <c r="Z306" s="150"/>
      <c r="AC306" s="288" t="b">
        <f t="shared" si="2"/>
        <v>0</v>
      </c>
      <c r="AD306" s="288" t="b">
        <f t="shared" si="3"/>
        <v>0</v>
      </c>
    </row>
    <row r="307" spans="1:30" ht="30" customHeight="1" x14ac:dyDescent="0.15">
      <c r="A307" s="265">
        <f>IFERROR(IF(OR($AC307, $AD307),1001,0),3)</f>
        <v>0</v>
      </c>
      <c r="B307" s="150"/>
      <c r="E307" s="302"/>
      <c r="F307" s="303"/>
      <c r="G307" s="291" t="s">
        <v>224</v>
      </c>
      <c r="H307" s="292" t="s">
        <v>365</v>
      </c>
      <c r="I307" s="292"/>
      <c r="J307" s="292"/>
      <c r="K307" s="292"/>
      <c r="L307" s="293"/>
      <c r="M307" s="2"/>
      <c r="N307" s="23"/>
      <c r="O307" s="4"/>
      <c r="P307" s="5"/>
      <c r="Q307" s="5"/>
      <c r="R307" s="5"/>
      <c r="S307" s="5"/>
      <c r="T307" s="5"/>
      <c r="U307" s="5"/>
      <c r="V307" s="6"/>
      <c r="W307" s="339"/>
      <c r="X307" s="7"/>
      <c r="Y307" s="8"/>
      <c r="Z307" s="150"/>
      <c r="AC307" s="288" t="b">
        <f t="shared" si="2"/>
        <v>0</v>
      </c>
      <c r="AD307" s="288" t="b">
        <f t="shared" si="3"/>
        <v>0</v>
      </c>
    </row>
    <row r="308" spans="1:30" ht="30" customHeight="1" x14ac:dyDescent="0.15">
      <c r="A308" s="265">
        <f>IFERROR(IF(OR($AC308, $AD308),1001,0),3)</f>
        <v>0</v>
      </c>
      <c r="B308" s="150"/>
      <c r="E308" s="302"/>
      <c r="F308" s="303"/>
      <c r="G308" s="291" t="s">
        <v>223</v>
      </c>
      <c r="H308" s="292" t="s">
        <v>222</v>
      </c>
      <c r="I308" s="292"/>
      <c r="J308" s="292"/>
      <c r="K308" s="292"/>
      <c r="L308" s="293"/>
      <c r="M308" s="2"/>
      <c r="N308" s="23"/>
      <c r="O308" s="4"/>
      <c r="P308" s="5"/>
      <c r="Q308" s="5"/>
      <c r="R308" s="5"/>
      <c r="S308" s="5"/>
      <c r="T308" s="5"/>
      <c r="U308" s="5"/>
      <c r="V308" s="6"/>
      <c r="W308" s="339"/>
      <c r="X308" s="7"/>
      <c r="Y308" s="8"/>
      <c r="Z308" s="150"/>
      <c r="AC308" s="288" t="b">
        <f t="shared" si="2"/>
        <v>0</v>
      </c>
      <c r="AD308" s="288" t="b">
        <f t="shared" si="3"/>
        <v>0</v>
      </c>
    </row>
    <row r="309" spans="1:30" ht="30" customHeight="1" x14ac:dyDescent="0.15">
      <c r="A309" s="265">
        <f>IFERROR(IF(OR($AC309, $AD309),1001,0),3)</f>
        <v>0</v>
      </c>
      <c r="B309" s="150"/>
      <c r="E309" s="302"/>
      <c r="F309" s="303"/>
      <c r="G309" s="291" t="s">
        <v>221</v>
      </c>
      <c r="H309" s="292" t="s">
        <v>263</v>
      </c>
      <c r="I309" s="292"/>
      <c r="J309" s="292"/>
      <c r="K309" s="292"/>
      <c r="L309" s="293"/>
      <c r="M309" s="2"/>
      <c r="N309" s="23"/>
      <c r="O309" s="4"/>
      <c r="P309" s="5"/>
      <c r="Q309" s="5"/>
      <c r="R309" s="5"/>
      <c r="S309" s="5"/>
      <c r="T309" s="5"/>
      <c r="U309" s="5"/>
      <c r="V309" s="6"/>
      <c r="W309" s="339"/>
      <c r="X309" s="7"/>
      <c r="Y309" s="8"/>
      <c r="Z309" s="150"/>
      <c r="AC309" s="288" t="b">
        <f t="shared" si="2"/>
        <v>0</v>
      </c>
      <c r="AD309" s="288" t="b">
        <f t="shared" si="3"/>
        <v>0</v>
      </c>
    </row>
    <row r="310" spans="1:30" ht="30" customHeight="1" x14ac:dyDescent="0.15">
      <c r="A310" s="265">
        <f>IFERROR(IF(OR($AC310, $AD310),1001,0),3)</f>
        <v>0</v>
      </c>
      <c r="B310" s="150"/>
      <c r="E310" s="302"/>
      <c r="F310" s="303"/>
      <c r="G310" s="291" t="s">
        <v>220</v>
      </c>
      <c r="H310" s="292" t="s">
        <v>366</v>
      </c>
      <c r="I310" s="292"/>
      <c r="J310" s="292"/>
      <c r="K310" s="292"/>
      <c r="L310" s="293"/>
      <c r="M310" s="2"/>
      <c r="N310" s="23"/>
      <c r="O310" s="4"/>
      <c r="P310" s="5"/>
      <c r="Q310" s="5"/>
      <c r="R310" s="5"/>
      <c r="S310" s="5"/>
      <c r="T310" s="5"/>
      <c r="U310" s="5"/>
      <c r="V310" s="6"/>
      <c r="W310" s="339"/>
      <c r="X310" s="7"/>
      <c r="Y310" s="8"/>
      <c r="Z310" s="150"/>
      <c r="AC310" s="288" t="b">
        <f t="shared" si="2"/>
        <v>0</v>
      </c>
      <c r="AD310" s="288" t="b">
        <f t="shared" si="3"/>
        <v>0</v>
      </c>
    </row>
    <row r="311" spans="1:30" ht="30" customHeight="1" x14ac:dyDescent="0.15">
      <c r="A311" s="265">
        <f>IFERROR(IF(OR($AC311, $AD311),1001,0),3)</f>
        <v>0</v>
      </c>
      <c r="B311" s="150"/>
      <c r="E311" s="302"/>
      <c r="F311" s="303"/>
      <c r="G311" s="291" t="s">
        <v>219</v>
      </c>
      <c r="H311" s="292" t="s">
        <v>218</v>
      </c>
      <c r="I311" s="292"/>
      <c r="J311" s="292"/>
      <c r="K311" s="292"/>
      <c r="L311" s="293"/>
      <c r="M311" s="2"/>
      <c r="N311" s="23"/>
      <c r="O311" s="4"/>
      <c r="P311" s="5"/>
      <c r="Q311" s="5"/>
      <c r="R311" s="5"/>
      <c r="S311" s="5"/>
      <c r="T311" s="5"/>
      <c r="U311" s="5"/>
      <c r="V311" s="6"/>
      <c r="W311" s="339"/>
      <c r="X311" s="7"/>
      <c r="Y311" s="8"/>
      <c r="Z311" s="150"/>
      <c r="AC311" s="288" t="b">
        <f t="shared" si="2"/>
        <v>0</v>
      </c>
      <c r="AD311" s="288" t="b">
        <f t="shared" si="3"/>
        <v>0</v>
      </c>
    </row>
    <row r="312" spans="1:30" ht="30" customHeight="1" x14ac:dyDescent="0.15">
      <c r="A312" s="265">
        <f>IFERROR(IF(OR($AC312, $AD312),1001,0),3)</f>
        <v>0</v>
      </c>
      <c r="B312" s="150"/>
      <c r="E312" s="302"/>
      <c r="F312" s="303"/>
      <c r="G312" s="291" t="s">
        <v>217</v>
      </c>
      <c r="H312" s="292" t="s">
        <v>216</v>
      </c>
      <c r="I312" s="292"/>
      <c r="J312" s="292"/>
      <c r="K312" s="292"/>
      <c r="L312" s="293"/>
      <c r="M312" s="2"/>
      <c r="N312" s="23"/>
      <c r="O312" s="4"/>
      <c r="P312" s="5"/>
      <c r="Q312" s="5"/>
      <c r="R312" s="5"/>
      <c r="S312" s="5"/>
      <c r="T312" s="5"/>
      <c r="U312" s="5"/>
      <c r="V312" s="6"/>
      <c r="W312" s="339"/>
      <c r="X312" s="7"/>
      <c r="Y312" s="8"/>
      <c r="Z312" s="150"/>
      <c r="AC312" s="288" t="b">
        <f t="shared" si="2"/>
        <v>0</v>
      </c>
      <c r="AD312" s="288" t="b">
        <f t="shared" si="3"/>
        <v>0</v>
      </c>
    </row>
    <row r="313" spans="1:30" ht="30" customHeight="1" x14ac:dyDescent="0.15">
      <c r="A313" s="265">
        <f>IFERROR(IF(OR($AC313, $AD313),1001,0),3)</f>
        <v>0</v>
      </c>
      <c r="B313" s="150"/>
      <c r="E313" s="302"/>
      <c r="F313" s="303"/>
      <c r="G313" s="291" t="s">
        <v>215</v>
      </c>
      <c r="H313" s="292" t="s">
        <v>214</v>
      </c>
      <c r="I313" s="292"/>
      <c r="J313" s="292"/>
      <c r="K313" s="292"/>
      <c r="L313" s="293"/>
      <c r="M313" s="2"/>
      <c r="N313" s="23"/>
      <c r="O313" s="4"/>
      <c r="P313" s="5"/>
      <c r="Q313" s="5"/>
      <c r="R313" s="5"/>
      <c r="S313" s="5"/>
      <c r="T313" s="5"/>
      <c r="U313" s="5"/>
      <c r="V313" s="6"/>
      <c r="W313" s="339"/>
      <c r="X313" s="7"/>
      <c r="Y313" s="8"/>
      <c r="Z313" s="150"/>
      <c r="AC313" s="288" t="b">
        <f t="shared" si="2"/>
        <v>0</v>
      </c>
      <c r="AD313" s="288" t="b">
        <f t="shared" si="3"/>
        <v>0</v>
      </c>
    </row>
    <row r="314" spans="1:30" ht="30" customHeight="1" x14ac:dyDescent="0.15">
      <c r="A314" s="265">
        <f>IFERROR(IF(OR($AC314, $AD314),1001,0),3)</f>
        <v>0</v>
      </c>
      <c r="B314" s="150"/>
      <c r="E314" s="304"/>
      <c r="F314" s="305"/>
      <c r="G314" s="291" t="s">
        <v>213</v>
      </c>
      <c r="H314" s="292" t="s">
        <v>367</v>
      </c>
      <c r="I314" s="292"/>
      <c r="J314" s="292"/>
      <c r="K314" s="292"/>
      <c r="L314" s="293"/>
      <c r="M314" s="2"/>
      <c r="N314" s="23"/>
      <c r="O314" s="4"/>
      <c r="P314" s="5"/>
      <c r="Q314" s="5"/>
      <c r="R314" s="5"/>
      <c r="S314" s="5"/>
      <c r="T314" s="5"/>
      <c r="U314" s="5"/>
      <c r="V314" s="6"/>
      <c r="W314" s="339"/>
      <c r="X314" s="7"/>
      <c r="Y314" s="8"/>
      <c r="Z314" s="150"/>
      <c r="AC314" s="288" t="b">
        <f t="shared" si="2"/>
        <v>0</v>
      </c>
      <c r="AD314" s="288" t="b">
        <f t="shared" si="3"/>
        <v>0</v>
      </c>
    </row>
    <row r="315" spans="1:30" ht="30" customHeight="1" x14ac:dyDescent="0.15">
      <c r="A315" s="265">
        <f>IFERROR(IF(OR($AC315, $AD315),1001,0),3)</f>
        <v>0</v>
      </c>
      <c r="B315" s="150"/>
      <c r="E315" s="300" t="s">
        <v>242</v>
      </c>
      <c r="F315" s="301"/>
      <c r="G315" s="291" t="s">
        <v>250</v>
      </c>
      <c r="H315" s="292" t="s">
        <v>249</v>
      </c>
      <c r="I315" s="292"/>
      <c r="J315" s="292"/>
      <c r="K315" s="292"/>
      <c r="L315" s="293"/>
      <c r="M315" s="2"/>
      <c r="N315" s="23"/>
      <c r="O315" s="4"/>
      <c r="P315" s="5"/>
      <c r="Q315" s="5"/>
      <c r="R315" s="5"/>
      <c r="S315" s="5"/>
      <c r="T315" s="5"/>
      <c r="U315" s="5"/>
      <c r="V315" s="6"/>
      <c r="W315" s="339"/>
      <c r="X315" s="7"/>
      <c r="Y315" s="8"/>
      <c r="Z315" s="150"/>
      <c r="AC315" s="288" t="b">
        <f t="shared" si="2"/>
        <v>0</v>
      </c>
      <c r="AD315" s="288" t="b">
        <f t="shared" si="3"/>
        <v>0</v>
      </c>
    </row>
    <row r="316" spans="1:30" ht="30" customHeight="1" x14ac:dyDescent="0.15">
      <c r="A316" s="265">
        <f>IFERROR(IF(OR($AC316, $AD316),1001,0),3)</f>
        <v>0</v>
      </c>
      <c r="B316" s="150"/>
      <c r="E316" s="302"/>
      <c r="F316" s="303"/>
      <c r="G316" s="291" t="s">
        <v>248</v>
      </c>
      <c r="H316" s="292" t="s">
        <v>247</v>
      </c>
      <c r="I316" s="292"/>
      <c r="J316" s="292"/>
      <c r="K316" s="292"/>
      <c r="L316" s="293"/>
      <c r="M316" s="2"/>
      <c r="N316" s="23"/>
      <c r="O316" s="4"/>
      <c r="P316" s="5"/>
      <c r="Q316" s="5"/>
      <c r="R316" s="5"/>
      <c r="S316" s="5"/>
      <c r="T316" s="5"/>
      <c r="U316" s="5"/>
      <c r="V316" s="6"/>
      <c r="W316" s="339"/>
      <c r="X316" s="7"/>
      <c r="Y316" s="8"/>
      <c r="Z316" s="150"/>
      <c r="AC316" s="288" t="b">
        <f t="shared" si="2"/>
        <v>0</v>
      </c>
      <c r="AD316" s="288" t="b">
        <f t="shared" si="3"/>
        <v>0</v>
      </c>
    </row>
    <row r="317" spans="1:30" ht="30" customHeight="1" x14ac:dyDescent="0.15">
      <c r="A317" s="265">
        <f>IFERROR(IF(OR($AC317, $AD317),1001,0),3)</f>
        <v>0</v>
      </c>
      <c r="B317" s="150"/>
      <c r="E317" s="302"/>
      <c r="F317" s="303"/>
      <c r="G317" s="291" t="s">
        <v>246</v>
      </c>
      <c r="H317" s="292" t="s">
        <v>245</v>
      </c>
      <c r="I317" s="292"/>
      <c r="J317" s="292"/>
      <c r="K317" s="292"/>
      <c r="L317" s="293"/>
      <c r="M317" s="2"/>
      <c r="N317" s="23"/>
      <c r="O317" s="4"/>
      <c r="P317" s="5"/>
      <c r="Q317" s="5"/>
      <c r="R317" s="5"/>
      <c r="S317" s="5"/>
      <c r="T317" s="5"/>
      <c r="U317" s="5"/>
      <c r="V317" s="6"/>
      <c r="W317" s="339"/>
      <c r="X317" s="7"/>
      <c r="Y317" s="8"/>
      <c r="Z317" s="150"/>
      <c r="AC317" s="288" t="b">
        <f t="shared" si="2"/>
        <v>0</v>
      </c>
      <c r="AD317" s="288" t="b">
        <f t="shared" si="3"/>
        <v>0</v>
      </c>
    </row>
    <row r="318" spans="1:30" ht="30" customHeight="1" x14ac:dyDescent="0.15">
      <c r="A318" s="265">
        <f>IFERROR(IF(OR($AC318, $AD318),1001,0),3)</f>
        <v>0</v>
      </c>
      <c r="B318" s="150"/>
      <c r="E318" s="304"/>
      <c r="F318" s="305"/>
      <c r="G318" s="291" t="s">
        <v>244</v>
      </c>
      <c r="H318" s="292" t="s">
        <v>243</v>
      </c>
      <c r="I318" s="292"/>
      <c r="J318" s="292"/>
      <c r="K318" s="292"/>
      <c r="L318" s="293"/>
      <c r="M318" s="2"/>
      <c r="N318" s="23"/>
      <c r="O318" s="4"/>
      <c r="P318" s="5"/>
      <c r="Q318" s="5"/>
      <c r="R318" s="5"/>
      <c r="S318" s="5"/>
      <c r="T318" s="5"/>
      <c r="U318" s="5"/>
      <c r="V318" s="6"/>
      <c r="W318" s="339"/>
      <c r="X318" s="7"/>
      <c r="Y318" s="8"/>
      <c r="Z318" s="150"/>
      <c r="AC318" s="288" t="b">
        <f t="shared" si="2"/>
        <v>0</v>
      </c>
      <c r="AD318" s="288" t="b">
        <f t="shared" si="3"/>
        <v>0</v>
      </c>
    </row>
    <row r="319" spans="1:30" ht="30" customHeight="1" x14ac:dyDescent="0.15">
      <c r="A319" s="265">
        <f>IFERROR(IF(OR($AC319, $AD319),1001,0),3)</f>
        <v>0</v>
      </c>
      <c r="B319" s="150"/>
      <c r="E319" s="302" t="s">
        <v>252</v>
      </c>
      <c r="F319" s="303"/>
      <c r="G319" s="291" t="s">
        <v>255</v>
      </c>
      <c r="H319" s="292" t="s">
        <v>251</v>
      </c>
      <c r="I319" s="292"/>
      <c r="J319" s="292"/>
      <c r="K319" s="292"/>
      <c r="L319" s="293"/>
      <c r="M319" s="2"/>
      <c r="N319" s="23"/>
      <c r="O319" s="4"/>
      <c r="P319" s="5"/>
      <c r="Q319" s="5"/>
      <c r="R319" s="5"/>
      <c r="S319" s="5"/>
      <c r="T319" s="5"/>
      <c r="U319" s="5"/>
      <c r="V319" s="6"/>
      <c r="W319" s="339"/>
      <c r="X319" s="7"/>
      <c r="Y319" s="8"/>
      <c r="Z319" s="150"/>
      <c r="AC319" s="288" t="b">
        <f t="shared" si="2"/>
        <v>0</v>
      </c>
      <c r="AD319" s="288" t="b">
        <f t="shared" si="3"/>
        <v>0</v>
      </c>
    </row>
    <row r="320" spans="1:30" ht="30" customHeight="1" x14ac:dyDescent="0.15">
      <c r="A320" s="265">
        <f>IFERROR(IF(OR($AC320, $AD320),1001,0),3)</f>
        <v>0</v>
      </c>
      <c r="B320" s="150"/>
      <c r="E320" s="304"/>
      <c r="F320" s="305"/>
      <c r="G320" s="291" t="s">
        <v>254</v>
      </c>
      <c r="H320" s="292" t="s">
        <v>253</v>
      </c>
      <c r="I320" s="292"/>
      <c r="J320" s="292"/>
      <c r="K320" s="292"/>
      <c r="L320" s="293"/>
      <c r="M320" s="2"/>
      <c r="N320" s="23"/>
      <c r="O320" s="4"/>
      <c r="P320" s="5"/>
      <c r="Q320" s="5"/>
      <c r="R320" s="5"/>
      <c r="S320" s="5"/>
      <c r="T320" s="5"/>
      <c r="U320" s="5"/>
      <c r="V320" s="6"/>
      <c r="W320" s="339"/>
      <c r="X320" s="7"/>
      <c r="Y320" s="8"/>
      <c r="Z320" s="150"/>
      <c r="AC320" s="288" t="b">
        <f t="shared" si="2"/>
        <v>0</v>
      </c>
      <c r="AD320" s="288" t="b">
        <f t="shared" si="3"/>
        <v>0</v>
      </c>
    </row>
    <row r="321" spans="1:30" ht="45" customHeight="1" x14ac:dyDescent="0.15">
      <c r="A321" s="265">
        <f>IFERROR(IF(OR($AC321, $AD321),1001,0),3)</f>
        <v>0</v>
      </c>
      <c r="B321" s="150"/>
      <c r="E321" s="306" t="s">
        <v>256</v>
      </c>
      <c r="F321" s="307"/>
      <c r="G321" s="308" t="s">
        <v>257</v>
      </c>
      <c r="H321" s="309" t="s">
        <v>372</v>
      </c>
      <c r="I321" s="310"/>
      <c r="J321" s="310"/>
      <c r="K321" s="310"/>
      <c r="L321" s="311"/>
      <c r="M321" s="65"/>
      <c r="N321" s="66"/>
      <c r="O321" s="68"/>
      <c r="P321" s="69"/>
      <c r="Q321" s="69"/>
      <c r="R321" s="69"/>
      <c r="S321" s="69"/>
      <c r="T321" s="69"/>
      <c r="U321" s="69"/>
      <c r="V321" s="70"/>
      <c r="W321" s="340"/>
      <c r="X321" s="71"/>
      <c r="Y321" s="72"/>
      <c r="Z321" s="150"/>
      <c r="AC321" s="288" t="b">
        <f t="shared" si="2"/>
        <v>0</v>
      </c>
      <c r="AD321" s="288" t="b">
        <f t="shared" si="3"/>
        <v>0</v>
      </c>
    </row>
    <row r="322" spans="1:30" ht="15.75" customHeight="1" x14ac:dyDescent="0.15">
      <c r="B322" s="150"/>
      <c r="E322" s="312" t="s">
        <v>407</v>
      </c>
      <c r="F322" s="161"/>
      <c r="G322" s="161"/>
      <c r="H322" s="161"/>
      <c r="I322" s="161"/>
      <c r="J322" s="161"/>
      <c r="K322" s="161"/>
      <c r="L322" s="161"/>
      <c r="M322" s="161"/>
      <c r="N322" s="161"/>
      <c r="O322" s="161"/>
      <c r="P322" s="161"/>
      <c r="Q322" s="161"/>
      <c r="R322" s="161"/>
      <c r="S322" s="161"/>
      <c r="T322" s="161"/>
      <c r="U322" s="161"/>
      <c r="V322" s="161"/>
      <c r="W322" s="161"/>
      <c r="X322" s="161"/>
      <c r="Y322" s="161"/>
      <c r="Z322" s="150"/>
    </row>
    <row r="323" spans="1:30" ht="30" customHeight="1" x14ac:dyDescent="0.15">
      <c r="B323" s="150"/>
      <c r="E323" s="313" t="s">
        <v>409</v>
      </c>
      <c r="F323" s="313"/>
      <c r="G323" s="313"/>
      <c r="H323" s="313"/>
      <c r="I323" s="313"/>
      <c r="J323" s="313"/>
      <c r="K323" s="313"/>
      <c r="L323" s="313"/>
      <c r="M323" s="313"/>
      <c r="N323" s="313"/>
      <c r="O323" s="313"/>
      <c r="P323" s="313"/>
      <c r="Q323" s="313"/>
      <c r="R323" s="313"/>
      <c r="S323" s="313"/>
      <c r="T323" s="313"/>
      <c r="U323" s="313"/>
      <c r="V323" s="313"/>
      <c r="W323" s="313"/>
      <c r="X323" s="313"/>
      <c r="Y323" s="313"/>
      <c r="Z323" s="150"/>
    </row>
    <row r="324" spans="1:30" ht="30" customHeight="1" x14ac:dyDescent="0.15">
      <c r="A324" s="93"/>
      <c r="B324" s="81"/>
      <c r="C324" s="97"/>
      <c r="E324" s="266" t="s">
        <v>258</v>
      </c>
      <c r="F324" s="267"/>
      <c r="G324" s="267"/>
      <c r="H324" s="267"/>
      <c r="I324" s="267"/>
      <c r="J324" s="267"/>
      <c r="K324" s="267"/>
      <c r="L324" s="267"/>
      <c r="M324" s="267"/>
      <c r="N324" s="267"/>
      <c r="O324" s="267"/>
      <c r="P324" s="267"/>
      <c r="Q324" s="267"/>
      <c r="R324" s="267"/>
      <c r="S324" s="267"/>
      <c r="T324" s="267"/>
      <c r="U324" s="267"/>
      <c r="V324" s="267"/>
      <c r="W324" s="267"/>
      <c r="X324" s="267"/>
      <c r="Y324" s="267"/>
      <c r="Z324" s="106"/>
    </row>
    <row r="325" spans="1:30" ht="30" customHeight="1" x14ac:dyDescent="0.15">
      <c r="A325" s="93"/>
      <c r="B325" s="81"/>
      <c r="C325" s="97"/>
      <c r="E325" s="314" t="s">
        <v>347</v>
      </c>
      <c r="F325" s="274"/>
      <c r="G325" s="274"/>
      <c r="H325" s="274"/>
      <c r="I325" s="274"/>
      <c r="J325" s="274"/>
      <c r="K325" s="274"/>
      <c r="L325" s="315"/>
      <c r="M325" s="271" t="s">
        <v>123</v>
      </c>
      <c r="N325" s="272"/>
      <c r="O325" s="316" t="s">
        <v>265</v>
      </c>
      <c r="P325" s="317"/>
      <c r="Q325" s="317"/>
      <c r="R325" s="317"/>
      <c r="S325" s="317"/>
      <c r="T325" s="317"/>
      <c r="U325" s="317"/>
      <c r="V325" s="318"/>
      <c r="W325" s="276" t="s">
        <v>368</v>
      </c>
      <c r="X325" s="277"/>
      <c r="Y325" s="278"/>
      <c r="Z325" s="106"/>
    </row>
    <row r="326" spans="1:30" ht="30" customHeight="1" x14ac:dyDescent="0.15">
      <c r="A326" s="265">
        <f>IFERROR(IF(OR($AC326, $AD326),1001,0),3)</f>
        <v>0</v>
      </c>
      <c r="B326" s="150"/>
      <c r="D326" s="150"/>
      <c r="E326" s="319" t="s">
        <v>326</v>
      </c>
      <c r="F326" s="320" t="s">
        <v>410</v>
      </c>
      <c r="G326" s="181"/>
      <c r="H326" s="181"/>
      <c r="I326" s="181"/>
      <c r="J326" s="181"/>
      <c r="K326" s="181"/>
      <c r="L326" s="182"/>
      <c r="M326" s="63"/>
      <c r="N326" s="67"/>
      <c r="O326" s="12"/>
      <c r="P326" s="13"/>
      <c r="Q326" s="13"/>
      <c r="R326" s="13"/>
      <c r="S326" s="13"/>
      <c r="T326" s="13"/>
      <c r="U326" s="13"/>
      <c r="V326" s="14"/>
      <c r="W326" s="338"/>
      <c r="X326" s="15"/>
      <c r="Y326" s="16"/>
      <c r="Z326" s="150"/>
      <c r="AC326" s="288" t="b">
        <f t="shared" ref="AC326:AC374" si="4">AND(TRIM($M326)&lt;&gt;"",TRIM($O326)="")</f>
        <v>0</v>
      </c>
      <c r="AD326" s="288" t="b">
        <f t="shared" ref="AD326:AD374" si="5">AND(TRIM($M326)="",OR(TRIM($O326)&lt;&gt;"",TRIM($W326)&lt;&gt;""))</f>
        <v>0</v>
      </c>
    </row>
    <row r="327" spans="1:30" ht="30" customHeight="1" x14ac:dyDescent="0.15">
      <c r="A327" s="265">
        <f>IFERROR(IF(OR($AC327, $AD327),1001,0),3)</f>
        <v>0</v>
      </c>
      <c r="B327" s="150"/>
      <c r="D327" s="150"/>
      <c r="E327" s="321" t="s">
        <v>325</v>
      </c>
      <c r="F327" s="322" t="s">
        <v>395</v>
      </c>
      <c r="G327" s="190"/>
      <c r="H327" s="190"/>
      <c r="I327" s="190"/>
      <c r="J327" s="190"/>
      <c r="K327" s="190"/>
      <c r="L327" s="191"/>
      <c r="M327" s="2"/>
      <c r="N327" s="9"/>
      <c r="O327" s="4"/>
      <c r="P327" s="5"/>
      <c r="Q327" s="5"/>
      <c r="R327" s="5"/>
      <c r="S327" s="5"/>
      <c r="T327" s="5"/>
      <c r="U327" s="5"/>
      <c r="V327" s="6"/>
      <c r="W327" s="339"/>
      <c r="X327" s="7"/>
      <c r="Y327" s="8"/>
      <c r="Z327" s="150"/>
      <c r="AC327" s="288" t="b">
        <f t="shared" si="4"/>
        <v>0</v>
      </c>
      <c r="AD327" s="288" t="b">
        <f t="shared" si="5"/>
        <v>0</v>
      </c>
    </row>
    <row r="328" spans="1:30" ht="30" customHeight="1" x14ac:dyDescent="0.15">
      <c r="A328" s="265">
        <f>IFERROR(IF(OR($AC328, $AD328),1001,0),3)</f>
        <v>0</v>
      </c>
      <c r="B328" s="150"/>
      <c r="D328" s="150"/>
      <c r="E328" s="321" t="s">
        <v>324</v>
      </c>
      <c r="F328" s="322" t="s">
        <v>323</v>
      </c>
      <c r="G328" s="190"/>
      <c r="H328" s="190"/>
      <c r="I328" s="190"/>
      <c r="J328" s="190"/>
      <c r="K328" s="190"/>
      <c r="L328" s="191"/>
      <c r="M328" s="2"/>
      <c r="N328" s="9"/>
      <c r="O328" s="4"/>
      <c r="P328" s="5"/>
      <c r="Q328" s="5"/>
      <c r="R328" s="5"/>
      <c r="S328" s="5"/>
      <c r="T328" s="5"/>
      <c r="U328" s="5"/>
      <c r="V328" s="6"/>
      <c r="W328" s="339"/>
      <c r="X328" s="7"/>
      <c r="Y328" s="8"/>
      <c r="Z328" s="150"/>
      <c r="AC328" s="288" t="b">
        <f t="shared" si="4"/>
        <v>0</v>
      </c>
      <c r="AD328" s="288" t="b">
        <f t="shared" si="5"/>
        <v>0</v>
      </c>
    </row>
    <row r="329" spans="1:30" ht="30" customHeight="1" x14ac:dyDescent="0.15">
      <c r="A329" s="265">
        <f>IFERROR(IF(OR($AC329, $AD329),1001,0),3)</f>
        <v>0</v>
      </c>
      <c r="B329" s="150"/>
      <c r="D329" s="150"/>
      <c r="E329" s="321" t="s">
        <v>322</v>
      </c>
      <c r="F329" s="322" t="s">
        <v>321</v>
      </c>
      <c r="G329" s="190"/>
      <c r="H329" s="190"/>
      <c r="I329" s="190"/>
      <c r="J329" s="190"/>
      <c r="K329" s="190"/>
      <c r="L329" s="191"/>
      <c r="M329" s="2"/>
      <c r="N329" s="9"/>
      <c r="O329" s="4"/>
      <c r="P329" s="5"/>
      <c r="Q329" s="5"/>
      <c r="R329" s="5"/>
      <c r="S329" s="5"/>
      <c r="T329" s="5"/>
      <c r="U329" s="5"/>
      <c r="V329" s="6"/>
      <c r="W329" s="339"/>
      <c r="X329" s="7"/>
      <c r="Y329" s="8"/>
      <c r="Z329" s="150"/>
      <c r="AC329" s="288" t="b">
        <f t="shared" si="4"/>
        <v>0</v>
      </c>
      <c r="AD329" s="288" t="b">
        <f t="shared" si="5"/>
        <v>0</v>
      </c>
    </row>
    <row r="330" spans="1:30" ht="30" customHeight="1" x14ac:dyDescent="0.15">
      <c r="A330" s="265">
        <f>IFERROR(IF(OR($AC330, $AD330),1001,0),3)</f>
        <v>0</v>
      </c>
      <c r="B330" s="150"/>
      <c r="D330" s="150"/>
      <c r="E330" s="321" t="s">
        <v>320</v>
      </c>
      <c r="F330" s="322" t="s">
        <v>319</v>
      </c>
      <c r="G330" s="190"/>
      <c r="H330" s="190"/>
      <c r="I330" s="190"/>
      <c r="J330" s="190"/>
      <c r="K330" s="190"/>
      <c r="L330" s="191"/>
      <c r="M330" s="2"/>
      <c r="N330" s="9"/>
      <c r="O330" s="4"/>
      <c r="P330" s="5"/>
      <c r="Q330" s="5"/>
      <c r="R330" s="5"/>
      <c r="S330" s="5"/>
      <c r="T330" s="5"/>
      <c r="U330" s="5"/>
      <c r="V330" s="6"/>
      <c r="W330" s="339"/>
      <c r="X330" s="7"/>
      <c r="Y330" s="8"/>
      <c r="Z330" s="150"/>
      <c r="AC330" s="288" t="b">
        <f t="shared" si="4"/>
        <v>0</v>
      </c>
      <c r="AD330" s="288" t="b">
        <f t="shared" si="5"/>
        <v>0</v>
      </c>
    </row>
    <row r="331" spans="1:30" ht="30" customHeight="1" x14ac:dyDescent="0.15">
      <c r="A331" s="265">
        <f>IFERROR(IF(OR($AC331, $AD331),1001,0),3)</f>
        <v>0</v>
      </c>
      <c r="B331" s="150"/>
      <c r="D331" s="150"/>
      <c r="E331" s="321" t="s">
        <v>318</v>
      </c>
      <c r="F331" s="322" t="s">
        <v>396</v>
      </c>
      <c r="G331" s="190"/>
      <c r="H331" s="190"/>
      <c r="I331" s="190"/>
      <c r="J331" s="190"/>
      <c r="K331" s="190"/>
      <c r="L331" s="191"/>
      <c r="M331" s="2"/>
      <c r="N331" s="9"/>
      <c r="O331" s="4"/>
      <c r="P331" s="5"/>
      <c r="Q331" s="5"/>
      <c r="R331" s="5"/>
      <c r="S331" s="5"/>
      <c r="T331" s="5"/>
      <c r="U331" s="5"/>
      <c r="V331" s="6"/>
      <c r="W331" s="339"/>
      <c r="X331" s="7"/>
      <c r="Y331" s="8"/>
      <c r="Z331" s="150"/>
      <c r="AC331" s="288" t="b">
        <f t="shared" si="4"/>
        <v>0</v>
      </c>
      <c r="AD331" s="288" t="b">
        <f t="shared" si="5"/>
        <v>0</v>
      </c>
    </row>
    <row r="332" spans="1:30" ht="30" customHeight="1" x14ac:dyDescent="0.15">
      <c r="A332" s="265">
        <f>IFERROR(IF(OR($AC332, $AD332),1001,0),3)</f>
        <v>0</v>
      </c>
      <c r="B332" s="150"/>
      <c r="D332" s="150"/>
      <c r="E332" s="321" t="s">
        <v>317</v>
      </c>
      <c r="F332" s="322" t="s">
        <v>316</v>
      </c>
      <c r="G332" s="190"/>
      <c r="H332" s="190"/>
      <c r="I332" s="190"/>
      <c r="J332" s="190"/>
      <c r="K332" s="190"/>
      <c r="L332" s="191"/>
      <c r="M332" s="2"/>
      <c r="N332" s="9"/>
      <c r="O332" s="4"/>
      <c r="P332" s="5"/>
      <c r="Q332" s="5"/>
      <c r="R332" s="5"/>
      <c r="S332" s="5"/>
      <c r="T332" s="5"/>
      <c r="U332" s="5"/>
      <c r="V332" s="6"/>
      <c r="W332" s="339"/>
      <c r="X332" s="7"/>
      <c r="Y332" s="8"/>
      <c r="Z332" s="150"/>
      <c r="AC332" s="288" t="b">
        <f t="shared" si="4"/>
        <v>0</v>
      </c>
      <c r="AD332" s="288" t="b">
        <f t="shared" si="5"/>
        <v>0</v>
      </c>
    </row>
    <row r="333" spans="1:30" ht="30" customHeight="1" x14ac:dyDescent="0.15">
      <c r="A333" s="265">
        <f>IFERROR(IF(OR($AC333, $AD333),1001,0),3)</f>
        <v>0</v>
      </c>
      <c r="B333" s="150"/>
      <c r="D333" s="150"/>
      <c r="E333" s="321" t="s">
        <v>315</v>
      </c>
      <c r="F333" s="322" t="s">
        <v>314</v>
      </c>
      <c r="G333" s="190"/>
      <c r="H333" s="190"/>
      <c r="I333" s="190"/>
      <c r="J333" s="190"/>
      <c r="K333" s="190"/>
      <c r="L333" s="191"/>
      <c r="M333" s="2"/>
      <c r="N333" s="9"/>
      <c r="O333" s="4"/>
      <c r="P333" s="5"/>
      <c r="Q333" s="5"/>
      <c r="R333" s="5"/>
      <c r="S333" s="5"/>
      <c r="T333" s="5"/>
      <c r="U333" s="5"/>
      <c r="V333" s="6"/>
      <c r="W333" s="339"/>
      <c r="X333" s="7"/>
      <c r="Y333" s="8"/>
      <c r="Z333" s="150"/>
      <c r="AC333" s="288" t="b">
        <f t="shared" si="4"/>
        <v>0</v>
      </c>
      <c r="AD333" s="288" t="b">
        <f t="shared" si="5"/>
        <v>0</v>
      </c>
    </row>
    <row r="334" spans="1:30" ht="30" customHeight="1" x14ac:dyDescent="0.15">
      <c r="A334" s="265">
        <f>IFERROR(IF(OR($AC334, $AD334),1001,0),3)</f>
        <v>0</v>
      </c>
      <c r="B334" s="150"/>
      <c r="D334" s="150"/>
      <c r="E334" s="321" t="s">
        <v>313</v>
      </c>
      <c r="F334" s="322" t="s">
        <v>312</v>
      </c>
      <c r="G334" s="190"/>
      <c r="H334" s="190"/>
      <c r="I334" s="190"/>
      <c r="J334" s="190"/>
      <c r="K334" s="190"/>
      <c r="L334" s="191"/>
      <c r="M334" s="2"/>
      <c r="N334" s="9"/>
      <c r="O334" s="4"/>
      <c r="P334" s="5"/>
      <c r="Q334" s="5"/>
      <c r="R334" s="5"/>
      <c r="S334" s="5"/>
      <c r="T334" s="5"/>
      <c r="U334" s="5"/>
      <c r="V334" s="6"/>
      <c r="W334" s="339"/>
      <c r="X334" s="7"/>
      <c r="Y334" s="8"/>
      <c r="Z334" s="150"/>
      <c r="AC334" s="288" t="b">
        <f t="shared" si="4"/>
        <v>0</v>
      </c>
      <c r="AD334" s="288" t="b">
        <f t="shared" si="5"/>
        <v>0</v>
      </c>
    </row>
    <row r="335" spans="1:30" ht="30" customHeight="1" x14ac:dyDescent="0.15">
      <c r="A335" s="265">
        <f>IFERROR(IF(OR($AC335, $AD335),1001,0),3)</f>
        <v>0</v>
      </c>
      <c r="B335" s="150"/>
      <c r="D335" s="150"/>
      <c r="E335" s="321" t="s">
        <v>311</v>
      </c>
      <c r="F335" s="322" t="s">
        <v>310</v>
      </c>
      <c r="G335" s="190"/>
      <c r="H335" s="190"/>
      <c r="I335" s="190"/>
      <c r="J335" s="190"/>
      <c r="K335" s="190"/>
      <c r="L335" s="191"/>
      <c r="M335" s="2"/>
      <c r="N335" s="9"/>
      <c r="O335" s="4"/>
      <c r="P335" s="5"/>
      <c r="Q335" s="5"/>
      <c r="R335" s="5"/>
      <c r="S335" s="5"/>
      <c r="T335" s="5"/>
      <c r="U335" s="5"/>
      <c r="V335" s="6"/>
      <c r="W335" s="339"/>
      <c r="X335" s="7"/>
      <c r="Y335" s="8"/>
      <c r="Z335" s="150"/>
      <c r="AC335" s="288" t="b">
        <f t="shared" si="4"/>
        <v>0</v>
      </c>
      <c r="AD335" s="288" t="b">
        <f t="shared" si="5"/>
        <v>0</v>
      </c>
    </row>
    <row r="336" spans="1:30" ht="30" customHeight="1" x14ac:dyDescent="0.15">
      <c r="A336" s="265">
        <f>IFERROR(IF(OR($AC336, $AD336),1001,0),3)</f>
        <v>0</v>
      </c>
      <c r="B336" s="150"/>
      <c r="D336" s="150"/>
      <c r="E336" s="321" t="s">
        <v>309</v>
      </c>
      <c r="F336" s="322" t="s">
        <v>397</v>
      </c>
      <c r="G336" s="190"/>
      <c r="H336" s="190"/>
      <c r="I336" s="190"/>
      <c r="J336" s="190"/>
      <c r="K336" s="190"/>
      <c r="L336" s="191"/>
      <c r="M336" s="2"/>
      <c r="N336" s="9"/>
      <c r="O336" s="4"/>
      <c r="P336" s="5"/>
      <c r="Q336" s="5"/>
      <c r="R336" s="5"/>
      <c r="S336" s="5"/>
      <c r="T336" s="5"/>
      <c r="U336" s="5"/>
      <c r="V336" s="6"/>
      <c r="W336" s="339"/>
      <c r="X336" s="7"/>
      <c r="Y336" s="8"/>
      <c r="Z336" s="150"/>
      <c r="AC336" s="288" t="b">
        <f t="shared" si="4"/>
        <v>0</v>
      </c>
      <c r="AD336" s="288" t="b">
        <f t="shared" si="5"/>
        <v>0</v>
      </c>
    </row>
    <row r="337" spans="1:30" ht="30" customHeight="1" x14ac:dyDescent="0.15">
      <c r="A337" s="265">
        <f>IFERROR(IF(OR($AC337, $AD337),1001,0),3)</f>
        <v>0</v>
      </c>
      <c r="B337" s="150"/>
      <c r="D337" s="150"/>
      <c r="E337" s="321" t="s">
        <v>308</v>
      </c>
      <c r="F337" s="322" t="s">
        <v>398</v>
      </c>
      <c r="G337" s="190"/>
      <c r="H337" s="190"/>
      <c r="I337" s="190"/>
      <c r="J337" s="190"/>
      <c r="K337" s="190"/>
      <c r="L337" s="191"/>
      <c r="M337" s="2"/>
      <c r="N337" s="9"/>
      <c r="O337" s="4"/>
      <c r="P337" s="5"/>
      <c r="Q337" s="5"/>
      <c r="R337" s="5"/>
      <c r="S337" s="5"/>
      <c r="T337" s="5"/>
      <c r="U337" s="5"/>
      <c r="V337" s="6"/>
      <c r="W337" s="339"/>
      <c r="X337" s="7"/>
      <c r="Y337" s="8"/>
      <c r="Z337" s="150"/>
      <c r="AC337" s="288" t="b">
        <f t="shared" si="4"/>
        <v>0</v>
      </c>
      <c r="AD337" s="288" t="b">
        <f t="shared" si="5"/>
        <v>0</v>
      </c>
    </row>
    <row r="338" spans="1:30" ht="30" customHeight="1" x14ac:dyDescent="0.15">
      <c r="A338" s="265">
        <f>IFERROR(IF(OR($AC338, $AD338),1001,0),3)</f>
        <v>0</v>
      </c>
      <c r="B338" s="150"/>
      <c r="D338" s="150"/>
      <c r="E338" s="321" t="s">
        <v>307</v>
      </c>
      <c r="F338" s="323" t="s">
        <v>343</v>
      </c>
      <c r="G338" s="190"/>
      <c r="H338" s="190"/>
      <c r="I338" s="190"/>
      <c r="J338" s="190"/>
      <c r="K338" s="190"/>
      <c r="L338" s="191"/>
      <c r="M338" s="2"/>
      <c r="N338" s="9"/>
      <c r="O338" s="4"/>
      <c r="P338" s="5"/>
      <c r="Q338" s="5"/>
      <c r="R338" s="5"/>
      <c r="S338" s="5"/>
      <c r="T338" s="5"/>
      <c r="U338" s="5"/>
      <c r="V338" s="6"/>
      <c r="W338" s="339"/>
      <c r="X338" s="7"/>
      <c r="Y338" s="8"/>
      <c r="Z338" s="150"/>
      <c r="AC338" s="288" t="b">
        <f t="shared" si="4"/>
        <v>0</v>
      </c>
      <c r="AD338" s="288" t="b">
        <f t="shared" si="5"/>
        <v>0</v>
      </c>
    </row>
    <row r="339" spans="1:30" ht="30" customHeight="1" x14ac:dyDescent="0.15">
      <c r="A339" s="265">
        <f>IFERROR(IF(OR($AC339, $AD339),1001,0),3)</f>
        <v>0</v>
      </c>
      <c r="B339" s="150"/>
      <c r="D339" s="150"/>
      <c r="E339" s="321" t="s">
        <v>306</v>
      </c>
      <c r="F339" s="322" t="s">
        <v>305</v>
      </c>
      <c r="G339" s="190"/>
      <c r="H339" s="190"/>
      <c r="I339" s="190"/>
      <c r="J339" s="190"/>
      <c r="K339" s="190"/>
      <c r="L339" s="191"/>
      <c r="M339" s="2"/>
      <c r="N339" s="9"/>
      <c r="O339" s="4"/>
      <c r="P339" s="5"/>
      <c r="Q339" s="5"/>
      <c r="R339" s="5"/>
      <c r="S339" s="5"/>
      <c r="T339" s="5"/>
      <c r="U339" s="5"/>
      <c r="V339" s="6"/>
      <c r="W339" s="339"/>
      <c r="X339" s="7"/>
      <c r="Y339" s="8"/>
      <c r="Z339" s="150"/>
      <c r="AC339" s="288" t="b">
        <f t="shared" si="4"/>
        <v>0</v>
      </c>
      <c r="AD339" s="288" t="b">
        <f t="shared" si="5"/>
        <v>0</v>
      </c>
    </row>
    <row r="340" spans="1:30" ht="30" customHeight="1" x14ac:dyDescent="0.15">
      <c r="A340" s="265">
        <f>IFERROR(IF(OR($AC340, $AD340),1001,0),3)</f>
        <v>0</v>
      </c>
      <c r="B340" s="150"/>
      <c r="D340" s="150"/>
      <c r="E340" s="321" t="s">
        <v>304</v>
      </c>
      <c r="F340" s="322" t="s">
        <v>303</v>
      </c>
      <c r="G340" s="190"/>
      <c r="H340" s="190"/>
      <c r="I340" s="190"/>
      <c r="J340" s="190"/>
      <c r="K340" s="190"/>
      <c r="L340" s="191"/>
      <c r="M340" s="2"/>
      <c r="N340" s="9"/>
      <c r="O340" s="4"/>
      <c r="P340" s="5"/>
      <c r="Q340" s="5"/>
      <c r="R340" s="5"/>
      <c r="S340" s="5"/>
      <c r="T340" s="5"/>
      <c r="U340" s="5"/>
      <c r="V340" s="6"/>
      <c r="W340" s="339"/>
      <c r="X340" s="7"/>
      <c r="Y340" s="8"/>
      <c r="Z340" s="150"/>
      <c r="AC340" s="288" t="b">
        <f t="shared" si="4"/>
        <v>0</v>
      </c>
      <c r="AD340" s="288" t="b">
        <f t="shared" si="5"/>
        <v>0</v>
      </c>
    </row>
    <row r="341" spans="1:30" ht="30" customHeight="1" x14ac:dyDescent="0.15">
      <c r="A341" s="265">
        <f>IFERROR(IF(OR($AC341, $AD341),1001,0),3)</f>
        <v>0</v>
      </c>
      <c r="B341" s="150"/>
      <c r="D341" s="150"/>
      <c r="E341" s="321" t="s">
        <v>302</v>
      </c>
      <c r="F341" s="322" t="s">
        <v>301</v>
      </c>
      <c r="G341" s="190"/>
      <c r="H341" s="190"/>
      <c r="I341" s="190"/>
      <c r="J341" s="190"/>
      <c r="K341" s="190"/>
      <c r="L341" s="191"/>
      <c r="M341" s="2"/>
      <c r="N341" s="9"/>
      <c r="O341" s="4"/>
      <c r="P341" s="5"/>
      <c r="Q341" s="5"/>
      <c r="R341" s="5"/>
      <c r="S341" s="5"/>
      <c r="T341" s="5"/>
      <c r="U341" s="5"/>
      <c r="V341" s="6"/>
      <c r="W341" s="339"/>
      <c r="X341" s="7"/>
      <c r="Y341" s="8"/>
      <c r="Z341" s="150"/>
      <c r="AC341" s="288" t="b">
        <f t="shared" si="4"/>
        <v>0</v>
      </c>
      <c r="AD341" s="288" t="b">
        <f t="shared" si="5"/>
        <v>0</v>
      </c>
    </row>
    <row r="342" spans="1:30" ht="30" customHeight="1" x14ac:dyDescent="0.15">
      <c r="A342" s="265">
        <f>IFERROR(IF(OR($AC342, $AD342),1001,0),3)</f>
        <v>0</v>
      </c>
      <c r="B342" s="150"/>
      <c r="D342" s="150"/>
      <c r="E342" s="321" t="s">
        <v>300</v>
      </c>
      <c r="F342" s="322" t="s">
        <v>299</v>
      </c>
      <c r="G342" s="190"/>
      <c r="H342" s="190"/>
      <c r="I342" s="190"/>
      <c r="J342" s="190"/>
      <c r="K342" s="190"/>
      <c r="L342" s="191"/>
      <c r="M342" s="2"/>
      <c r="N342" s="9"/>
      <c r="O342" s="4"/>
      <c r="P342" s="5"/>
      <c r="Q342" s="5"/>
      <c r="R342" s="5"/>
      <c r="S342" s="5"/>
      <c r="T342" s="5"/>
      <c r="U342" s="5"/>
      <c r="V342" s="6"/>
      <c r="W342" s="339"/>
      <c r="X342" s="7"/>
      <c r="Y342" s="8"/>
      <c r="Z342" s="150"/>
      <c r="AC342" s="288" t="b">
        <f t="shared" si="4"/>
        <v>0</v>
      </c>
      <c r="AD342" s="288" t="b">
        <f t="shared" si="5"/>
        <v>0</v>
      </c>
    </row>
    <row r="343" spans="1:30" ht="30" customHeight="1" x14ac:dyDescent="0.15">
      <c r="A343" s="265">
        <f>IFERROR(IF(OR($AC343, $AD343),1001,0),3)</f>
        <v>0</v>
      </c>
      <c r="B343" s="150"/>
      <c r="D343" s="150"/>
      <c r="E343" s="321" t="s">
        <v>298</v>
      </c>
      <c r="F343" s="322" t="s">
        <v>297</v>
      </c>
      <c r="G343" s="190"/>
      <c r="H343" s="190"/>
      <c r="I343" s="190"/>
      <c r="J343" s="190"/>
      <c r="K343" s="190"/>
      <c r="L343" s="191"/>
      <c r="M343" s="2"/>
      <c r="N343" s="9"/>
      <c r="O343" s="4"/>
      <c r="P343" s="5"/>
      <c r="Q343" s="5"/>
      <c r="R343" s="5"/>
      <c r="S343" s="5"/>
      <c r="T343" s="5"/>
      <c r="U343" s="5"/>
      <c r="V343" s="6"/>
      <c r="W343" s="339"/>
      <c r="X343" s="7"/>
      <c r="Y343" s="8"/>
      <c r="Z343" s="150"/>
      <c r="AC343" s="288" t="b">
        <f t="shared" si="4"/>
        <v>0</v>
      </c>
      <c r="AD343" s="288" t="b">
        <f t="shared" si="5"/>
        <v>0</v>
      </c>
    </row>
    <row r="344" spans="1:30" ht="30" customHeight="1" x14ac:dyDescent="0.15">
      <c r="A344" s="265">
        <f>IFERROR(IF(OR($AC344, $AD344),1001,0),3)</f>
        <v>0</v>
      </c>
      <c r="B344" s="150"/>
      <c r="D344" s="150"/>
      <c r="E344" s="321" t="s">
        <v>296</v>
      </c>
      <c r="F344" s="322" t="s">
        <v>399</v>
      </c>
      <c r="G344" s="190"/>
      <c r="H344" s="190"/>
      <c r="I344" s="190"/>
      <c r="J344" s="190"/>
      <c r="K344" s="190"/>
      <c r="L344" s="191"/>
      <c r="M344" s="2"/>
      <c r="N344" s="9"/>
      <c r="O344" s="4"/>
      <c r="P344" s="5"/>
      <c r="Q344" s="5"/>
      <c r="R344" s="5"/>
      <c r="S344" s="5"/>
      <c r="T344" s="5"/>
      <c r="U344" s="5"/>
      <c r="V344" s="6"/>
      <c r="W344" s="339"/>
      <c r="X344" s="7"/>
      <c r="Y344" s="8"/>
      <c r="Z344" s="150"/>
      <c r="AC344" s="288" t="b">
        <f t="shared" si="4"/>
        <v>0</v>
      </c>
      <c r="AD344" s="288" t="b">
        <f t="shared" si="5"/>
        <v>0</v>
      </c>
    </row>
    <row r="345" spans="1:30" ht="30" customHeight="1" x14ac:dyDescent="0.15">
      <c r="A345" s="265">
        <f>IFERROR(IF(OR($AC345, $AD345),1001,0),3)</f>
        <v>0</v>
      </c>
      <c r="B345" s="150"/>
      <c r="D345" s="150"/>
      <c r="E345" s="321" t="s">
        <v>295</v>
      </c>
      <c r="F345" s="322" t="s">
        <v>400</v>
      </c>
      <c r="G345" s="190"/>
      <c r="H345" s="190"/>
      <c r="I345" s="190"/>
      <c r="J345" s="190"/>
      <c r="K345" s="190"/>
      <c r="L345" s="191"/>
      <c r="M345" s="2"/>
      <c r="N345" s="9"/>
      <c r="O345" s="4"/>
      <c r="P345" s="5"/>
      <c r="Q345" s="5"/>
      <c r="R345" s="5"/>
      <c r="S345" s="5"/>
      <c r="T345" s="5"/>
      <c r="U345" s="5"/>
      <c r="V345" s="6"/>
      <c r="W345" s="339"/>
      <c r="X345" s="7"/>
      <c r="Y345" s="8"/>
      <c r="Z345" s="150"/>
      <c r="AC345" s="288" t="b">
        <f t="shared" si="4"/>
        <v>0</v>
      </c>
      <c r="AD345" s="288" t="b">
        <f t="shared" si="5"/>
        <v>0</v>
      </c>
    </row>
    <row r="346" spans="1:30" ht="30" customHeight="1" x14ac:dyDescent="0.15">
      <c r="A346" s="265">
        <f>IFERROR(IF(OR($AC346, $AD346),1001,0),3)</f>
        <v>0</v>
      </c>
      <c r="B346" s="150"/>
      <c r="D346" s="150"/>
      <c r="E346" s="321" t="s">
        <v>294</v>
      </c>
      <c r="F346" s="322" t="s">
        <v>401</v>
      </c>
      <c r="G346" s="190"/>
      <c r="H346" s="190"/>
      <c r="I346" s="190"/>
      <c r="J346" s="190"/>
      <c r="K346" s="190"/>
      <c r="L346" s="191"/>
      <c r="M346" s="2"/>
      <c r="N346" s="9"/>
      <c r="O346" s="4"/>
      <c r="P346" s="5"/>
      <c r="Q346" s="5"/>
      <c r="R346" s="5"/>
      <c r="S346" s="5"/>
      <c r="T346" s="5"/>
      <c r="U346" s="5"/>
      <c r="V346" s="6"/>
      <c r="W346" s="339"/>
      <c r="X346" s="7"/>
      <c r="Y346" s="8"/>
      <c r="Z346" s="150"/>
      <c r="AC346" s="288" t="b">
        <f t="shared" si="4"/>
        <v>0</v>
      </c>
      <c r="AD346" s="288" t="b">
        <f t="shared" si="5"/>
        <v>0</v>
      </c>
    </row>
    <row r="347" spans="1:30" ht="30" customHeight="1" x14ac:dyDescent="0.15">
      <c r="A347" s="265">
        <f>IFERROR(IF(OR($AC347, $AD347),1001,0),3)</f>
        <v>0</v>
      </c>
      <c r="B347" s="150"/>
      <c r="D347" s="150"/>
      <c r="E347" s="321" t="s">
        <v>293</v>
      </c>
      <c r="F347" s="322" t="s">
        <v>402</v>
      </c>
      <c r="G347" s="190"/>
      <c r="H347" s="190"/>
      <c r="I347" s="190"/>
      <c r="J347" s="190"/>
      <c r="K347" s="190"/>
      <c r="L347" s="191"/>
      <c r="M347" s="2"/>
      <c r="N347" s="9"/>
      <c r="O347" s="4"/>
      <c r="P347" s="5"/>
      <c r="Q347" s="5"/>
      <c r="R347" s="5"/>
      <c r="S347" s="5"/>
      <c r="T347" s="5"/>
      <c r="U347" s="5"/>
      <c r="V347" s="6"/>
      <c r="W347" s="339"/>
      <c r="X347" s="7"/>
      <c r="Y347" s="8"/>
      <c r="Z347" s="150"/>
      <c r="AC347" s="288" t="b">
        <f t="shared" si="4"/>
        <v>0</v>
      </c>
      <c r="AD347" s="288" t="b">
        <f t="shared" si="5"/>
        <v>0</v>
      </c>
    </row>
    <row r="348" spans="1:30" ht="30" customHeight="1" x14ac:dyDescent="0.15">
      <c r="A348" s="265">
        <f>IFERROR(IF(OR($AC348, $AD348),1001,0),3)</f>
        <v>0</v>
      </c>
      <c r="B348" s="150"/>
      <c r="D348" s="150"/>
      <c r="E348" s="321" t="s">
        <v>292</v>
      </c>
      <c r="F348" s="322" t="s">
        <v>403</v>
      </c>
      <c r="G348" s="190"/>
      <c r="H348" s="190"/>
      <c r="I348" s="190"/>
      <c r="J348" s="190"/>
      <c r="K348" s="190"/>
      <c r="L348" s="191"/>
      <c r="M348" s="2"/>
      <c r="N348" s="9"/>
      <c r="O348" s="4"/>
      <c r="P348" s="5"/>
      <c r="Q348" s="5"/>
      <c r="R348" s="5"/>
      <c r="S348" s="5"/>
      <c r="T348" s="5"/>
      <c r="U348" s="5"/>
      <c r="V348" s="6"/>
      <c r="W348" s="339"/>
      <c r="X348" s="7"/>
      <c r="Y348" s="8"/>
      <c r="Z348" s="150"/>
      <c r="AC348" s="288" t="b">
        <f t="shared" si="4"/>
        <v>0</v>
      </c>
      <c r="AD348" s="288" t="b">
        <f t="shared" si="5"/>
        <v>0</v>
      </c>
    </row>
    <row r="349" spans="1:30" ht="30" customHeight="1" x14ac:dyDescent="0.15">
      <c r="A349" s="265">
        <f>IFERROR(IF(OR($AC349, $AD349),1001,0),3)</f>
        <v>0</v>
      </c>
      <c r="B349" s="150"/>
      <c r="D349" s="150"/>
      <c r="E349" s="321" t="s">
        <v>291</v>
      </c>
      <c r="F349" s="322" t="s">
        <v>290</v>
      </c>
      <c r="G349" s="190"/>
      <c r="H349" s="190"/>
      <c r="I349" s="190"/>
      <c r="J349" s="190"/>
      <c r="K349" s="190"/>
      <c r="L349" s="191"/>
      <c r="M349" s="2"/>
      <c r="N349" s="9"/>
      <c r="O349" s="4"/>
      <c r="P349" s="5"/>
      <c r="Q349" s="5"/>
      <c r="R349" s="5"/>
      <c r="S349" s="5"/>
      <c r="T349" s="5"/>
      <c r="U349" s="5"/>
      <c r="V349" s="6"/>
      <c r="W349" s="339"/>
      <c r="X349" s="7"/>
      <c r="Y349" s="8"/>
      <c r="Z349" s="150"/>
      <c r="AC349" s="288" t="b">
        <f t="shared" si="4"/>
        <v>0</v>
      </c>
      <c r="AD349" s="288" t="b">
        <f t="shared" si="5"/>
        <v>0</v>
      </c>
    </row>
    <row r="350" spans="1:30" ht="30" customHeight="1" x14ac:dyDescent="0.15">
      <c r="A350" s="265">
        <f>IFERROR(IF(OR($AC350, $AD350),1001,0),3)</f>
        <v>0</v>
      </c>
      <c r="B350" s="150"/>
      <c r="D350" s="150"/>
      <c r="E350" s="321" t="s">
        <v>289</v>
      </c>
      <c r="F350" s="322" t="s">
        <v>288</v>
      </c>
      <c r="G350" s="190"/>
      <c r="H350" s="190"/>
      <c r="I350" s="190"/>
      <c r="J350" s="190"/>
      <c r="K350" s="190"/>
      <c r="L350" s="191"/>
      <c r="M350" s="2"/>
      <c r="N350" s="9"/>
      <c r="O350" s="4"/>
      <c r="P350" s="5"/>
      <c r="Q350" s="5"/>
      <c r="R350" s="5"/>
      <c r="S350" s="5"/>
      <c r="T350" s="5"/>
      <c r="U350" s="5"/>
      <c r="V350" s="6"/>
      <c r="W350" s="339"/>
      <c r="X350" s="7"/>
      <c r="Y350" s="8"/>
      <c r="Z350" s="150"/>
      <c r="AC350" s="288" t="b">
        <f t="shared" si="4"/>
        <v>0</v>
      </c>
      <c r="AD350" s="288" t="b">
        <f t="shared" si="5"/>
        <v>0</v>
      </c>
    </row>
    <row r="351" spans="1:30" ht="30" customHeight="1" x14ac:dyDescent="0.15">
      <c r="A351" s="265">
        <f>IFERROR(IF(OR($AC351, $AD351),1001,0),3)</f>
        <v>0</v>
      </c>
      <c r="B351" s="150"/>
      <c r="D351" s="150"/>
      <c r="E351" s="321" t="s">
        <v>287</v>
      </c>
      <c r="F351" s="322" t="s">
        <v>286</v>
      </c>
      <c r="G351" s="190"/>
      <c r="H351" s="190"/>
      <c r="I351" s="190"/>
      <c r="J351" s="190"/>
      <c r="K351" s="190"/>
      <c r="L351" s="191"/>
      <c r="M351" s="2"/>
      <c r="N351" s="9"/>
      <c r="O351" s="4"/>
      <c r="P351" s="5"/>
      <c r="Q351" s="5"/>
      <c r="R351" s="5"/>
      <c r="S351" s="5"/>
      <c r="T351" s="5"/>
      <c r="U351" s="5"/>
      <c r="V351" s="6"/>
      <c r="W351" s="339"/>
      <c r="X351" s="7"/>
      <c r="Y351" s="8"/>
      <c r="Z351" s="150"/>
      <c r="AC351" s="288" t="b">
        <f t="shared" si="4"/>
        <v>0</v>
      </c>
      <c r="AD351" s="288" t="b">
        <f t="shared" si="5"/>
        <v>0</v>
      </c>
    </row>
    <row r="352" spans="1:30" ht="30" customHeight="1" x14ac:dyDescent="0.15">
      <c r="A352" s="265">
        <f>IFERROR(IF(OR($AC352, $AD352),1001,0),3)</f>
        <v>0</v>
      </c>
      <c r="B352" s="150"/>
      <c r="D352" s="150"/>
      <c r="E352" s="321" t="s">
        <v>285</v>
      </c>
      <c r="F352" s="322" t="s">
        <v>284</v>
      </c>
      <c r="G352" s="190"/>
      <c r="H352" s="190"/>
      <c r="I352" s="190"/>
      <c r="J352" s="190"/>
      <c r="K352" s="190"/>
      <c r="L352" s="191"/>
      <c r="M352" s="2"/>
      <c r="N352" s="9"/>
      <c r="O352" s="4"/>
      <c r="P352" s="5"/>
      <c r="Q352" s="5"/>
      <c r="R352" s="5"/>
      <c r="S352" s="5"/>
      <c r="T352" s="5"/>
      <c r="U352" s="5"/>
      <c r="V352" s="6"/>
      <c r="W352" s="339"/>
      <c r="X352" s="7"/>
      <c r="Y352" s="8"/>
      <c r="Z352" s="150"/>
      <c r="AC352" s="288" t="b">
        <f t="shared" si="4"/>
        <v>0</v>
      </c>
      <c r="AD352" s="288" t="b">
        <f t="shared" si="5"/>
        <v>0</v>
      </c>
    </row>
    <row r="353" spans="1:30" ht="30" customHeight="1" x14ac:dyDescent="0.15">
      <c r="A353" s="265">
        <f>IFERROR(IF(OR($AC353, $AD353),1001,0),3)</f>
        <v>0</v>
      </c>
      <c r="B353" s="150"/>
      <c r="D353" s="150"/>
      <c r="E353" s="321" t="s">
        <v>283</v>
      </c>
      <c r="F353" s="322" t="s">
        <v>282</v>
      </c>
      <c r="G353" s="190"/>
      <c r="H353" s="190"/>
      <c r="I353" s="190"/>
      <c r="J353" s="190"/>
      <c r="K353" s="190"/>
      <c r="L353" s="191"/>
      <c r="M353" s="2"/>
      <c r="N353" s="9"/>
      <c r="O353" s="4"/>
      <c r="P353" s="5"/>
      <c r="Q353" s="5"/>
      <c r="R353" s="5"/>
      <c r="S353" s="5"/>
      <c r="T353" s="5"/>
      <c r="U353" s="5"/>
      <c r="V353" s="6"/>
      <c r="W353" s="339"/>
      <c r="X353" s="7"/>
      <c r="Y353" s="8"/>
      <c r="Z353" s="150"/>
      <c r="AC353" s="288" t="b">
        <f t="shared" si="4"/>
        <v>0</v>
      </c>
      <c r="AD353" s="288" t="b">
        <f t="shared" si="5"/>
        <v>0</v>
      </c>
    </row>
    <row r="354" spans="1:30" ht="30" customHeight="1" x14ac:dyDescent="0.15">
      <c r="A354" s="265">
        <f>IFERROR(IF(OR($AC354, $AD354),1001,0),3)</f>
        <v>0</v>
      </c>
      <c r="B354" s="150"/>
      <c r="D354" s="150"/>
      <c r="E354" s="321" t="s">
        <v>281</v>
      </c>
      <c r="F354" s="322" t="s">
        <v>280</v>
      </c>
      <c r="G354" s="190"/>
      <c r="H354" s="190"/>
      <c r="I354" s="190"/>
      <c r="J354" s="190"/>
      <c r="K354" s="190"/>
      <c r="L354" s="191"/>
      <c r="M354" s="2"/>
      <c r="N354" s="9"/>
      <c r="O354" s="4"/>
      <c r="P354" s="5"/>
      <c r="Q354" s="5"/>
      <c r="R354" s="5"/>
      <c r="S354" s="5"/>
      <c r="T354" s="5"/>
      <c r="U354" s="5"/>
      <c r="V354" s="6"/>
      <c r="W354" s="339"/>
      <c r="X354" s="7"/>
      <c r="Y354" s="8"/>
      <c r="Z354" s="150"/>
      <c r="AC354" s="288" t="b">
        <f t="shared" si="4"/>
        <v>0</v>
      </c>
      <c r="AD354" s="288" t="b">
        <f t="shared" si="5"/>
        <v>0</v>
      </c>
    </row>
    <row r="355" spans="1:30" ht="30" customHeight="1" x14ac:dyDescent="0.15">
      <c r="A355" s="265">
        <f>IFERROR(IF(OR($AC355, $AD355),1001,0),3)</f>
        <v>0</v>
      </c>
      <c r="B355" s="150"/>
      <c r="D355" s="150"/>
      <c r="E355" s="321" t="s">
        <v>279</v>
      </c>
      <c r="F355" s="322" t="s">
        <v>278</v>
      </c>
      <c r="G355" s="190"/>
      <c r="H355" s="190"/>
      <c r="I355" s="190"/>
      <c r="J355" s="190"/>
      <c r="K355" s="190"/>
      <c r="L355" s="191"/>
      <c r="M355" s="2"/>
      <c r="N355" s="9"/>
      <c r="O355" s="4"/>
      <c r="P355" s="5"/>
      <c r="Q355" s="5"/>
      <c r="R355" s="5"/>
      <c r="S355" s="5"/>
      <c r="T355" s="5"/>
      <c r="U355" s="5"/>
      <c r="V355" s="6"/>
      <c r="W355" s="339"/>
      <c r="X355" s="7"/>
      <c r="Y355" s="8"/>
      <c r="Z355" s="150"/>
      <c r="AC355" s="288" t="b">
        <f t="shared" si="4"/>
        <v>0</v>
      </c>
      <c r="AD355" s="288" t="b">
        <f t="shared" si="5"/>
        <v>0</v>
      </c>
    </row>
    <row r="356" spans="1:30" ht="30" customHeight="1" x14ac:dyDescent="0.15">
      <c r="A356" s="265">
        <f>IFERROR(IF(OR($AC356, $AD356),1001,0),3)</f>
        <v>0</v>
      </c>
      <c r="B356" s="150"/>
      <c r="D356" s="150"/>
      <c r="E356" s="321" t="s">
        <v>277</v>
      </c>
      <c r="F356" s="322" t="s">
        <v>276</v>
      </c>
      <c r="G356" s="190"/>
      <c r="H356" s="190"/>
      <c r="I356" s="190"/>
      <c r="J356" s="190"/>
      <c r="K356" s="190"/>
      <c r="L356" s="191"/>
      <c r="M356" s="2"/>
      <c r="N356" s="9"/>
      <c r="O356" s="4"/>
      <c r="P356" s="5"/>
      <c r="Q356" s="5"/>
      <c r="R356" s="5"/>
      <c r="S356" s="5"/>
      <c r="T356" s="5"/>
      <c r="U356" s="5"/>
      <c r="V356" s="6"/>
      <c r="W356" s="339"/>
      <c r="X356" s="7"/>
      <c r="Y356" s="8"/>
      <c r="Z356" s="150"/>
      <c r="AC356" s="288" t="b">
        <f t="shared" si="4"/>
        <v>0</v>
      </c>
      <c r="AD356" s="288" t="b">
        <f t="shared" si="5"/>
        <v>0</v>
      </c>
    </row>
    <row r="357" spans="1:30" ht="30" customHeight="1" x14ac:dyDescent="0.15">
      <c r="A357" s="265">
        <f>IFERROR(IF(OR($AC357, $AD357),1001,0),3)</f>
        <v>0</v>
      </c>
      <c r="B357" s="150"/>
      <c r="D357" s="150"/>
      <c r="E357" s="321" t="s">
        <v>275</v>
      </c>
      <c r="F357" s="322" t="s">
        <v>274</v>
      </c>
      <c r="G357" s="190"/>
      <c r="H357" s="190"/>
      <c r="I357" s="190"/>
      <c r="J357" s="190"/>
      <c r="K357" s="190"/>
      <c r="L357" s="191"/>
      <c r="M357" s="2"/>
      <c r="N357" s="9"/>
      <c r="O357" s="4"/>
      <c r="P357" s="5"/>
      <c r="Q357" s="5"/>
      <c r="R357" s="5"/>
      <c r="S357" s="5"/>
      <c r="T357" s="5"/>
      <c r="U357" s="5"/>
      <c r="V357" s="6"/>
      <c r="W357" s="339"/>
      <c r="X357" s="7"/>
      <c r="Y357" s="8"/>
      <c r="Z357" s="150"/>
      <c r="AC357" s="288" t="b">
        <f t="shared" si="4"/>
        <v>0</v>
      </c>
      <c r="AD357" s="288" t="b">
        <f t="shared" si="5"/>
        <v>0</v>
      </c>
    </row>
    <row r="358" spans="1:30" ht="30" customHeight="1" x14ac:dyDescent="0.15">
      <c r="A358" s="265">
        <f>IFERROR(IF(OR($AC358, $AD358),1001,0),3)</f>
        <v>0</v>
      </c>
      <c r="B358" s="150"/>
      <c r="D358" s="150"/>
      <c r="E358" s="324" t="s">
        <v>327</v>
      </c>
      <c r="F358" s="323" t="s">
        <v>344</v>
      </c>
      <c r="G358" s="190"/>
      <c r="H358" s="190"/>
      <c r="I358" s="190"/>
      <c r="J358" s="190"/>
      <c r="K358" s="190"/>
      <c r="L358" s="191"/>
      <c r="M358" s="2"/>
      <c r="N358" s="9"/>
      <c r="O358" s="4"/>
      <c r="P358" s="5"/>
      <c r="Q358" s="5"/>
      <c r="R358" s="5"/>
      <c r="S358" s="5"/>
      <c r="T358" s="5"/>
      <c r="U358" s="5"/>
      <c r="V358" s="6"/>
      <c r="W358" s="339"/>
      <c r="X358" s="7"/>
      <c r="Y358" s="8"/>
      <c r="Z358" s="150"/>
      <c r="AC358" s="288" t="b">
        <f t="shared" si="4"/>
        <v>0</v>
      </c>
      <c r="AD358" s="288" t="b">
        <f t="shared" si="5"/>
        <v>0</v>
      </c>
    </row>
    <row r="359" spans="1:30" ht="30" customHeight="1" x14ac:dyDescent="0.15">
      <c r="A359" s="265">
        <f>IFERROR(IF(OR($AC359, $AD359),1001,0),3)</f>
        <v>0</v>
      </c>
      <c r="B359" s="150"/>
      <c r="D359" s="150"/>
      <c r="E359" s="324" t="s">
        <v>328</v>
      </c>
      <c r="F359" s="322" t="s">
        <v>273</v>
      </c>
      <c r="G359" s="190"/>
      <c r="H359" s="190"/>
      <c r="I359" s="190"/>
      <c r="J359" s="190"/>
      <c r="K359" s="190"/>
      <c r="L359" s="191"/>
      <c r="M359" s="2"/>
      <c r="N359" s="9"/>
      <c r="O359" s="4"/>
      <c r="P359" s="5"/>
      <c r="Q359" s="5"/>
      <c r="R359" s="5"/>
      <c r="S359" s="5"/>
      <c r="T359" s="5"/>
      <c r="U359" s="5"/>
      <c r="V359" s="6"/>
      <c r="W359" s="339"/>
      <c r="X359" s="7"/>
      <c r="Y359" s="8"/>
      <c r="Z359" s="150"/>
      <c r="AC359" s="288" t="b">
        <f t="shared" si="4"/>
        <v>0</v>
      </c>
      <c r="AD359" s="288" t="b">
        <f t="shared" si="5"/>
        <v>0</v>
      </c>
    </row>
    <row r="360" spans="1:30" ht="30" customHeight="1" x14ac:dyDescent="0.15">
      <c r="A360" s="265">
        <f>IFERROR(IF(OR($AC360, $AD360),1001,0),3)</f>
        <v>0</v>
      </c>
      <c r="B360" s="150"/>
      <c r="D360" s="150"/>
      <c r="E360" s="324" t="s">
        <v>329</v>
      </c>
      <c r="F360" s="325" t="s">
        <v>345</v>
      </c>
      <c r="G360" s="326"/>
      <c r="H360" s="326"/>
      <c r="I360" s="326"/>
      <c r="J360" s="326"/>
      <c r="K360" s="326"/>
      <c r="L360" s="327"/>
      <c r="M360" s="2"/>
      <c r="N360" s="9"/>
      <c r="O360" s="4"/>
      <c r="P360" s="5"/>
      <c r="Q360" s="5"/>
      <c r="R360" s="5"/>
      <c r="S360" s="5"/>
      <c r="T360" s="5"/>
      <c r="U360" s="5"/>
      <c r="V360" s="6"/>
      <c r="W360" s="339"/>
      <c r="X360" s="7"/>
      <c r="Y360" s="8"/>
      <c r="Z360" s="150"/>
      <c r="AC360" s="288" t="b">
        <f t="shared" si="4"/>
        <v>0</v>
      </c>
      <c r="AD360" s="288" t="b">
        <f t="shared" si="5"/>
        <v>0</v>
      </c>
    </row>
    <row r="361" spans="1:30" ht="30" customHeight="1" x14ac:dyDescent="0.15">
      <c r="A361" s="265">
        <f>IFERROR(IF(OR($AC361, $AD361),1001,0),3)</f>
        <v>0</v>
      </c>
      <c r="B361" s="150"/>
      <c r="D361" s="150"/>
      <c r="E361" s="324" t="s">
        <v>330</v>
      </c>
      <c r="F361" s="322" t="s">
        <v>272</v>
      </c>
      <c r="G361" s="190"/>
      <c r="H361" s="190"/>
      <c r="I361" s="190"/>
      <c r="J361" s="190"/>
      <c r="K361" s="190"/>
      <c r="L361" s="191"/>
      <c r="M361" s="2"/>
      <c r="N361" s="9"/>
      <c r="O361" s="4"/>
      <c r="P361" s="5"/>
      <c r="Q361" s="5"/>
      <c r="R361" s="5"/>
      <c r="S361" s="5"/>
      <c r="T361" s="5"/>
      <c r="U361" s="5"/>
      <c r="V361" s="6"/>
      <c r="W361" s="339"/>
      <c r="X361" s="7"/>
      <c r="Y361" s="8"/>
      <c r="Z361" s="150"/>
      <c r="AC361" s="288" t="b">
        <f t="shared" si="4"/>
        <v>0</v>
      </c>
      <c r="AD361" s="288" t="b">
        <f t="shared" si="5"/>
        <v>0</v>
      </c>
    </row>
    <row r="362" spans="1:30" ht="30" customHeight="1" x14ac:dyDescent="0.15">
      <c r="A362" s="265">
        <f>IFERROR(IF(OR($AC362, $AD362),1001,0),3)</f>
        <v>0</v>
      </c>
      <c r="B362" s="150"/>
      <c r="D362" s="150"/>
      <c r="E362" s="324" t="s">
        <v>331</v>
      </c>
      <c r="F362" s="322" t="s">
        <v>271</v>
      </c>
      <c r="G362" s="190"/>
      <c r="H362" s="190"/>
      <c r="I362" s="190"/>
      <c r="J362" s="190"/>
      <c r="K362" s="190"/>
      <c r="L362" s="191"/>
      <c r="M362" s="2"/>
      <c r="N362" s="9"/>
      <c r="O362" s="4"/>
      <c r="P362" s="5"/>
      <c r="Q362" s="5"/>
      <c r="R362" s="5"/>
      <c r="S362" s="5"/>
      <c r="T362" s="5"/>
      <c r="U362" s="5"/>
      <c r="V362" s="6"/>
      <c r="W362" s="339"/>
      <c r="X362" s="7"/>
      <c r="Y362" s="8"/>
      <c r="Z362" s="150"/>
      <c r="AC362" s="288" t="b">
        <f t="shared" si="4"/>
        <v>0</v>
      </c>
      <c r="AD362" s="288" t="b">
        <f t="shared" si="5"/>
        <v>0</v>
      </c>
    </row>
    <row r="363" spans="1:30" ht="30" customHeight="1" x14ac:dyDescent="0.15">
      <c r="A363" s="265">
        <f>IFERROR(IF(OR($AC363, $AD363),1001,0),3)</f>
        <v>0</v>
      </c>
      <c r="B363" s="150"/>
      <c r="D363" s="150"/>
      <c r="E363" s="324" t="s">
        <v>332</v>
      </c>
      <c r="F363" s="322" t="s">
        <v>270</v>
      </c>
      <c r="G363" s="190"/>
      <c r="H363" s="190"/>
      <c r="I363" s="190"/>
      <c r="J363" s="190"/>
      <c r="K363" s="190"/>
      <c r="L363" s="191"/>
      <c r="M363" s="2"/>
      <c r="N363" s="9"/>
      <c r="O363" s="4"/>
      <c r="P363" s="5"/>
      <c r="Q363" s="5"/>
      <c r="R363" s="5"/>
      <c r="S363" s="5"/>
      <c r="T363" s="5"/>
      <c r="U363" s="5"/>
      <c r="V363" s="6"/>
      <c r="W363" s="339"/>
      <c r="X363" s="7"/>
      <c r="Y363" s="8"/>
      <c r="Z363" s="150"/>
      <c r="AC363" s="288" t="b">
        <f t="shared" si="4"/>
        <v>0</v>
      </c>
      <c r="AD363" s="288" t="b">
        <f t="shared" si="5"/>
        <v>0</v>
      </c>
    </row>
    <row r="364" spans="1:30" ht="30" customHeight="1" x14ac:dyDescent="0.15">
      <c r="A364" s="265">
        <f>IFERROR(IF(OR($AC364, $AD364),1001,0),3)</f>
        <v>0</v>
      </c>
      <c r="B364" s="150"/>
      <c r="D364" s="150"/>
      <c r="E364" s="324" t="s">
        <v>333</v>
      </c>
      <c r="F364" s="322" t="s">
        <v>269</v>
      </c>
      <c r="G364" s="190"/>
      <c r="H364" s="190"/>
      <c r="I364" s="190"/>
      <c r="J364" s="190"/>
      <c r="K364" s="190"/>
      <c r="L364" s="191"/>
      <c r="M364" s="2"/>
      <c r="N364" s="9"/>
      <c r="O364" s="4"/>
      <c r="P364" s="5"/>
      <c r="Q364" s="5"/>
      <c r="R364" s="5"/>
      <c r="S364" s="5"/>
      <c r="T364" s="5"/>
      <c r="U364" s="5"/>
      <c r="V364" s="6"/>
      <c r="W364" s="339"/>
      <c r="X364" s="7"/>
      <c r="Y364" s="8"/>
      <c r="Z364" s="150"/>
      <c r="AC364" s="288" t="b">
        <f t="shared" si="4"/>
        <v>0</v>
      </c>
      <c r="AD364" s="288" t="b">
        <f t="shared" si="5"/>
        <v>0</v>
      </c>
    </row>
    <row r="365" spans="1:30" ht="30" customHeight="1" x14ac:dyDescent="0.15">
      <c r="A365" s="265">
        <f>IFERROR(IF(OR($AC365, $AD365),1001,0),3)</f>
        <v>0</v>
      </c>
      <c r="B365" s="150"/>
      <c r="D365" s="150"/>
      <c r="E365" s="324" t="s">
        <v>334</v>
      </c>
      <c r="F365" s="322" t="s">
        <v>404</v>
      </c>
      <c r="G365" s="190"/>
      <c r="H365" s="190"/>
      <c r="I365" s="190"/>
      <c r="J365" s="190"/>
      <c r="K365" s="190"/>
      <c r="L365" s="191"/>
      <c r="M365" s="2"/>
      <c r="N365" s="9"/>
      <c r="O365" s="4"/>
      <c r="P365" s="5"/>
      <c r="Q365" s="5"/>
      <c r="R365" s="5"/>
      <c r="S365" s="5"/>
      <c r="T365" s="5"/>
      <c r="U365" s="5"/>
      <c r="V365" s="6"/>
      <c r="W365" s="339"/>
      <c r="X365" s="7"/>
      <c r="Y365" s="8"/>
      <c r="Z365" s="150"/>
      <c r="AC365" s="288" t="b">
        <f t="shared" si="4"/>
        <v>0</v>
      </c>
      <c r="AD365" s="288" t="b">
        <f t="shared" si="5"/>
        <v>0</v>
      </c>
    </row>
    <row r="366" spans="1:30" ht="30" customHeight="1" x14ac:dyDescent="0.15">
      <c r="A366" s="265">
        <f>IFERROR(IF(OR($AC366, $AD366),1001,0),3)</f>
        <v>0</v>
      </c>
      <c r="B366" s="150"/>
      <c r="D366" s="150"/>
      <c r="E366" s="324" t="s">
        <v>335</v>
      </c>
      <c r="F366" s="322" t="s">
        <v>268</v>
      </c>
      <c r="G366" s="190"/>
      <c r="H366" s="190"/>
      <c r="I366" s="190"/>
      <c r="J366" s="190"/>
      <c r="K366" s="190"/>
      <c r="L366" s="191"/>
      <c r="M366" s="2"/>
      <c r="N366" s="9"/>
      <c r="O366" s="4"/>
      <c r="P366" s="5"/>
      <c r="Q366" s="5"/>
      <c r="R366" s="5"/>
      <c r="S366" s="5"/>
      <c r="T366" s="5"/>
      <c r="U366" s="5"/>
      <c r="V366" s="6"/>
      <c r="W366" s="339"/>
      <c r="X366" s="7"/>
      <c r="Y366" s="8"/>
      <c r="Z366" s="150"/>
      <c r="AC366" s="288" t="b">
        <f t="shared" si="4"/>
        <v>0</v>
      </c>
      <c r="AD366" s="288" t="b">
        <f t="shared" si="5"/>
        <v>0</v>
      </c>
    </row>
    <row r="367" spans="1:30" ht="30" customHeight="1" x14ac:dyDescent="0.15">
      <c r="A367" s="265">
        <f>IFERROR(IF(OR($AC367, $AD367),1001,0),3)</f>
        <v>0</v>
      </c>
      <c r="B367" s="150"/>
      <c r="D367" s="150"/>
      <c r="E367" s="324" t="s">
        <v>336</v>
      </c>
      <c r="F367" s="322" t="s">
        <v>405</v>
      </c>
      <c r="G367" s="190"/>
      <c r="H367" s="190"/>
      <c r="I367" s="190"/>
      <c r="J367" s="190"/>
      <c r="K367" s="190"/>
      <c r="L367" s="191"/>
      <c r="M367" s="2"/>
      <c r="N367" s="9"/>
      <c r="O367" s="4"/>
      <c r="P367" s="5"/>
      <c r="Q367" s="5"/>
      <c r="R367" s="5"/>
      <c r="S367" s="5"/>
      <c r="T367" s="5"/>
      <c r="U367" s="5"/>
      <c r="V367" s="6"/>
      <c r="W367" s="339"/>
      <c r="X367" s="7"/>
      <c r="Y367" s="8"/>
      <c r="Z367" s="150"/>
      <c r="AC367" s="288" t="b">
        <f t="shared" si="4"/>
        <v>0</v>
      </c>
      <c r="AD367" s="288" t="b">
        <f t="shared" si="5"/>
        <v>0</v>
      </c>
    </row>
    <row r="368" spans="1:30" ht="30" customHeight="1" x14ac:dyDescent="0.15">
      <c r="A368" s="265">
        <f>IFERROR(IF(OR($AC368, $AD368),1001,0),3)</f>
        <v>0</v>
      </c>
      <c r="B368" s="150"/>
      <c r="D368" s="150"/>
      <c r="E368" s="324" t="s">
        <v>337</v>
      </c>
      <c r="F368" s="322" t="s">
        <v>267</v>
      </c>
      <c r="G368" s="190"/>
      <c r="H368" s="190"/>
      <c r="I368" s="190"/>
      <c r="J368" s="190"/>
      <c r="K368" s="190"/>
      <c r="L368" s="191"/>
      <c r="M368" s="2"/>
      <c r="N368" s="9"/>
      <c r="O368" s="4"/>
      <c r="P368" s="5"/>
      <c r="Q368" s="5"/>
      <c r="R368" s="5"/>
      <c r="S368" s="5"/>
      <c r="T368" s="5"/>
      <c r="U368" s="5"/>
      <c r="V368" s="6"/>
      <c r="W368" s="339"/>
      <c r="X368" s="7"/>
      <c r="Y368" s="8"/>
      <c r="Z368" s="150"/>
      <c r="AC368" s="288" t="b">
        <f t="shared" si="4"/>
        <v>0</v>
      </c>
      <c r="AD368" s="288" t="b">
        <f t="shared" si="5"/>
        <v>0</v>
      </c>
    </row>
    <row r="369" spans="1:30" ht="30" customHeight="1" x14ac:dyDescent="0.15">
      <c r="A369" s="265">
        <f>IFERROR(IF(OR($AC369, $AD369),1001,0),3)</f>
        <v>0</v>
      </c>
      <c r="B369" s="150"/>
      <c r="D369" s="150"/>
      <c r="E369" s="324" t="s">
        <v>338</v>
      </c>
      <c r="F369" s="322" t="s">
        <v>406</v>
      </c>
      <c r="G369" s="190"/>
      <c r="H369" s="190"/>
      <c r="I369" s="190"/>
      <c r="J369" s="190"/>
      <c r="K369" s="190"/>
      <c r="L369" s="191"/>
      <c r="M369" s="2"/>
      <c r="N369" s="9"/>
      <c r="O369" s="4"/>
      <c r="P369" s="5"/>
      <c r="Q369" s="5"/>
      <c r="R369" s="5"/>
      <c r="S369" s="5"/>
      <c r="T369" s="5"/>
      <c r="U369" s="5"/>
      <c r="V369" s="6"/>
      <c r="W369" s="339"/>
      <c r="X369" s="7"/>
      <c r="Y369" s="8"/>
      <c r="Z369" s="150"/>
      <c r="AC369" s="288" t="b">
        <f t="shared" si="4"/>
        <v>0</v>
      </c>
      <c r="AD369" s="288" t="b">
        <f t="shared" si="5"/>
        <v>0</v>
      </c>
    </row>
    <row r="370" spans="1:30" ht="30" customHeight="1" x14ac:dyDescent="0.15">
      <c r="A370" s="265">
        <f>IFERROR(IF(OR($AC370, $AD370),1001,0),3)</f>
        <v>0</v>
      </c>
      <c r="B370" s="150"/>
      <c r="D370" s="150"/>
      <c r="E370" s="324" t="s">
        <v>339</v>
      </c>
      <c r="F370" s="322" t="s">
        <v>266</v>
      </c>
      <c r="G370" s="190"/>
      <c r="H370" s="190"/>
      <c r="I370" s="190"/>
      <c r="J370" s="190"/>
      <c r="K370" s="190"/>
      <c r="L370" s="191"/>
      <c r="M370" s="2"/>
      <c r="N370" s="9"/>
      <c r="O370" s="4"/>
      <c r="P370" s="5"/>
      <c r="Q370" s="5"/>
      <c r="R370" s="5"/>
      <c r="S370" s="5"/>
      <c r="T370" s="5"/>
      <c r="U370" s="5"/>
      <c r="V370" s="6"/>
      <c r="W370" s="339"/>
      <c r="X370" s="7"/>
      <c r="Y370" s="8"/>
      <c r="Z370" s="150"/>
      <c r="AC370" s="288" t="b">
        <f t="shared" si="4"/>
        <v>0</v>
      </c>
      <c r="AD370" s="288" t="b">
        <f t="shared" si="5"/>
        <v>0</v>
      </c>
    </row>
    <row r="371" spans="1:30" ht="30" customHeight="1" x14ac:dyDescent="0.15">
      <c r="A371" s="265">
        <f>IFERROR(IF(OR($AC371, $AD371),1001,0),3)</f>
        <v>0</v>
      </c>
      <c r="B371" s="150"/>
      <c r="D371" s="150"/>
      <c r="E371" s="324" t="s">
        <v>340</v>
      </c>
      <c r="F371" s="325" t="s">
        <v>346</v>
      </c>
      <c r="G371" s="326"/>
      <c r="H371" s="326"/>
      <c r="I371" s="326"/>
      <c r="J371" s="326"/>
      <c r="K371" s="326"/>
      <c r="L371" s="327"/>
      <c r="M371" s="2"/>
      <c r="N371" s="9"/>
      <c r="O371" s="4"/>
      <c r="P371" s="5"/>
      <c r="Q371" s="5"/>
      <c r="R371" s="5"/>
      <c r="S371" s="5"/>
      <c r="T371" s="5"/>
      <c r="U371" s="5"/>
      <c r="V371" s="6"/>
      <c r="W371" s="339"/>
      <c r="X371" s="7"/>
      <c r="Y371" s="8"/>
      <c r="Z371" s="150"/>
      <c r="AC371" s="288" t="b">
        <f t="shared" si="4"/>
        <v>0</v>
      </c>
      <c r="AD371" s="288" t="b">
        <f t="shared" si="5"/>
        <v>0</v>
      </c>
    </row>
    <row r="372" spans="1:30" ht="30" customHeight="1" x14ac:dyDescent="0.15">
      <c r="A372" s="265">
        <f>IFERROR(IF(OR($AC372, $AD372),1001,0),3)</f>
        <v>0</v>
      </c>
      <c r="B372" s="150"/>
      <c r="D372" s="150"/>
      <c r="E372" s="324" t="s">
        <v>370</v>
      </c>
      <c r="F372" s="325" t="s">
        <v>377</v>
      </c>
      <c r="G372" s="326"/>
      <c r="H372" s="326"/>
      <c r="I372" s="326"/>
      <c r="J372" s="326"/>
      <c r="K372" s="326"/>
      <c r="L372" s="327"/>
      <c r="M372" s="2"/>
      <c r="N372" s="3"/>
      <c r="O372" s="4"/>
      <c r="P372" s="5"/>
      <c r="Q372" s="5"/>
      <c r="R372" s="5"/>
      <c r="S372" s="5"/>
      <c r="T372" s="5"/>
      <c r="U372" s="5"/>
      <c r="V372" s="6"/>
      <c r="W372" s="339"/>
      <c r="X372" s="7"/>
      <c r="Y372" s="8"/>
      <c r="Z372" s="150"/>
      <c r="AC372" s="288" t="b">
        <f t="shared" si="4"/>
        <v>0</v>
      </c>
      <c r="AD372" s="288" t="b">
        <f t="shared" si="5"/>
        <v>0</v>
      </c>
    </row>
    <row r="373" spans="1:30" ht="45" customHeight="1" x14ac:dyDescent="0.15">
      <c r="A373" s="265">
        <f>IFERROR(IF(OR($AC373, $AD373),1001,0),3)</f>
        <v>0</v>
      </c>
      <c r="B373" s="150"/>
      <c r="D373" s="150"/>
      <c r="E373" s="324" t="s">
        <v>371</v>
      </c>
      <c r="F373" s="325" t="s">
        <v>378</v>
      </c>
      <c r="G373" s="326"/>
      <c r="H373" s="326"/>
      <c r="I373" s="326"/>
      <c r="J373" s="326"/>
      <c r="K373" s="326"/>
      <c r="L373" s="327"/>
      <c r="M373" s="2"/>
      <c r="N373" s="3"/>
      <c r="O373" s="4"/>
      <c r="P373" s="5"/>
      <c r="Q373" s="5"/>
      <c r="R373" s="5"/>
      <c r="S373" s="5"/>
      <c r="T373" s="5"/>
      <c r="U373" s="5"/>
      <c r="V373" s="6"/>
      <c r="W373" s="339"/>
      <c r="X373" s="7"/>
      <c r="Y373" s="8"/>
      <c r="Z373" s="150"/>
      <c r="AC373" s="288" t="b">
        <f t="shared" si="4"/>
        <v>0</v>
      </c>
      <c r="AD373" s="288" t="b">
        <f t="shared" si="5"/>
        <v>0</v>
      </c>
    </row>
    <row r="374" spans="1:30" ht="30" customHeight="1" x14ac:dyDescent="0.15">
      <c r="A374" s="265">
        <f>IFERROR(IF(OR($AC374, $AD374),1001,0),3)</f>
        <v>0</v>
      </c>
      <c r="B374" s="150"/>
      <c r="D374" s="150"/>
      <c r="E374" s="328" t="s">
        <v>341</v>
      </c>
      <c r="F374" s="329" t="s">
        <v>369</v>
      </c>
      <c r="G374" s="330"/>
      <c r="H374" s="330"/>
      <c r="I374" s="330"/>
      <c r="J374" s="330"/>
      <c r="K374" s="330"/>
      <c r="L374" s="331"/>
      <c r="M374" s="65"/>
      <c r="N374" s="73"/>
      <c r="O374" s="68"/>
      <c r="P374" s="69"/>
      <c r="Q374" s="69"/>
      <c r="R374" s="69"/>
      <c r="S374" s="69"/>
      <c r="T374" s="69"/>
      <c r="U374" s="69"/>
      <c r="V374" s="70"/>
      <c r="W374" s="340"/>
      <c r="X374" s="71"/>
      <c r="Y374" s="72"/>
      <c r="Z374" s="150"/>
      <c r="AC374" s="288" t="b">
        <f t="shared" si="4"/>
        <v>0</v>
      </c>
      <c r="AD374" s="288" t="b">
        <f t="shared" si="5"/>
        <v>0</v>
      </c>
    </row>
    <row r="375" spans="1:30" ht="15.75" customHeight="1" x14ac:dyDescent="0.15">
      <c r="B375" s="150"/>
      <c r="E375" s="312" t="s">
        <v>407</v>
      </c>
      <c r="F375" s="161"/>
      <c r="G375" s="161"/>
      <c r="H375" s="161"/>
      <c r="I375" s="161"/>
      <c r="J375" s="161"/>
      <c r="K375" s="161"/>
      <c r="L375" s="161"/>
      <c r="M375" s="161"/>
      <c r="N375" s="161"/>
      <c r="O375" s="161"/>
      <c r="P375" s="161"/>
      <c r="Q375" s="161"/>
      <c r="R375" s="161"/>
      <c r="S375" s="161"/>
      <c r="T375" s="161"/>
      <c r="U375" s="161"/>
      <c r="V375" s="161"/>
      <c r="W375" s="161"/>
      <c r="X375" s="161"/>
      <c r="Y375" s="161"/>
      <c r="Z375" s="150"/>
    </row>
    <row r="376" spans="1:30" ht="15.75" customHeight="1" x14ac:dyDescent="0.15">
      <c r="B376" s="150"/>
      <c r="E376" s="312" t="s">
        <v>411</v>
      </c>
      <c r="F376" s="161"/>
      <c r="G376" s="161"/>
      <c r="H376" s="161"/>
      <c r="I376" s="161"/>
      <c r="J376" s="161"/>
      <c r="K376" s="161"/>
      <c r="L376" s="161"/>
      <c r="M376" s="161"/>
      <c r="N376" s="161"/>
      <c r="O376" s="161"/>
      <c r="P376" s="161"/>
      <c r="Q376" s="161"/>
      <c r="R376" s="161"/>
      <c r="S376" s="161"/>
      <c r="T376" s="161"/>
      <c r="U376" s="161"/>
      <c r="V376" s="161"/>
      <c r="W376" s="161"/>
      <c r="X376" s="161"/>
      <c r="Y376" s="161"/>
      <c r="Z376" s="150"/>
    </row>
    <row r="377" spans="1:30" ht="15.75" customHeight="1" x14ac:dyDescent="0.15">
      <c r="B377" s="150"/>
      <c r="E377" s="312" t="s">
        <v>373</v>
      </c>
      <c r="F377" s="161"/>
      <c r="G377" s="161"/>
      <c r="H377" s="161"/>
      <c r="I377" s="161"/>
      <c r="J377" s="161"/>
      <c r="K377" s="161"/>
      <c r="L377" s="161"/>
      <c r="M377" s="161"/>
      <c r="N377" s="161"/>
      <c r="O377" s="161"/>
      <c r="P377" s="161"/>
      <c r="Q377" s="161"/>
      <c r="R377" s="161"/>
      <c r="S377" s="161"/>
      <c r="T377" s="161"/>
      <c r="U377" s="161"/>
      <c r="V377" s="161"/>
      <c r="W377" s="161"/>
      <c r="X377" s="161"/>
      <c r="Y377" s="161"/>
      <c r="Z377" s="150"/>
    </row>
    <row r="378" spans="1:30" ht="30" customHeight="1" x14ac:dyDescent="0.15">
      <c r="B378" s="150"/>
      <c r="E378" s="313" t="s">
        <v>374</v>
      </c>
      <c r="F378" s="313"/>
      <c r="G378" s="313"/>
      <c r="H378" s="313"/>
      <c r="I378" s="313"/>
      <c r="J378" s="313"/>
      <c r="K378" s="313"/>
      <c r="L378" s="313"/>
      <c r="M378" s="313"/>
      <c r="N378" s="313"/>
      <c r="O378" s="313"/>
      <c r="P378" s="313"/>
      <c r="Q378" s="313"/>
      <c r="R378" s="313"/>
      <c r="S378" s="313"/>
      <c r="T378" s="313"/>
      <c r="U378" s="313"/>
      <c r="V378" s="313"/>
      <c r="W378" s="313"/>
      <c r="X378" s="313"/>
      <c r="Y378" s="313"/>
      <c r="Z378" s="150"/>
    </row>
    <row r="379" spans="1:30" ht="19.899999999999999" customHeight="1" x14ac:dyDescent="0.15">
      <c r="B379" s="150"/>
      <c r="C379" s="155"/>
      <c r="D379" s="156"/>
      <c r="E379" s="156"/>
      <c r="F379" s="156"/>
      <c r="G379" s="156"/>
      <c r="H379" s="156"/>
      <c r="I379" s="156"/>
      <c r="J379" s="156"/>
      <c r="K379" s="156"/>
      <c r="L379" s="156"/>
      <c r="M379" s="156"/>
      <c r="N379" s="156"/>
      <c r="O379" s="156"/>
      <c r="P379" s="156"/>
      <c r="Q379" s="156"/>
      <c r="R379" s="156"/>
      <c r="S379" s="156"/>
      <c r="T379" s="156"/>
      <c r="U379" s="156"/>
      <c r="V379" s="156"/>
      <c r="W379" s="156"/>
      <c r="X379" s="156"/>
      <c r="Y379" s="156"/>
      <c r="Z379" s="332"/>
    </row>
    <row r="380" spans="1:30" ht="19.899999999999999" customHeight="1" x14ac:dyDescent="0.15">
      <c r="Z380" s="333"/>
    </row>
  </sheetData>
  <sheetProtection algorithmName="SHA-512" hashValue="pSpm9YiPpIfzxO41ocJpJ3mPOeJObGsQLNKLUiI0x3gy28rif1XYrJLkK3J+4W6gsP9zalVeSF+t1y/OHA51kw==" saltValue="ncJeInbWNuTgvnk8NFT8SA==" spinCount="100000" sheet="1" objects="1" scenarios="1"/>
  <dataConsolidate/>
  <mergeCells count="693">
    <mergeCell ref="F372:L372"/>
    <mergeCell ref="F373:L373"/>
    <mergeCell ref="E378:Y378"/>
    <mergeCell ref="O300:V300"/>
    <mergeCell ref="W300:Y300"/>
    <mergeCell ref="O301:V301"/>
    <mergeCell ref="W301:Y301"/>
    <mergeCell ref="O302:V302"/>
    <mergeCell ref="W302:Y302"/>
    <mergeCell ref="O303:V303"/>
    <mergeCell ref="O308:V308"/>
    <mergeCell ref="W308:Y308"/>
    <mergeCell ref="O374:V374"/>
    <mergeCell ref="W374:Y374"/>
    <mergeCell ref="M366:N366"/>
    <mergeCell ref="O365:V365"/>
    <mergeCell ref="W365:Y365"/>
    <mergeCell ref="O366:V366"/>
    <mergeCell ref="W366:Y366"/>
    <mergeCell ref="O367:V367"/>
    <mergeCell ref="W367:Y367"/>
    <mergeCell ref="O334:V334"/>
    <mergeCell ref="W334:Y334"/>
    <mergeCell ref="O360:V360"/>
    <mergeCell ref="O295:V295"/>
    <mergeCell ref="W295:Y295"/>
    <mergeCell ref="O296:V296"/>
    <mergeCell ref="W296:Y296"/>
    <mergeCell ref="O297:V297"/>
    <mergeCell ref="W297:Y297"/>
    <mergeCell ref="O298:V298"/>
    <mergeCell ref="W298:Y298"/>
    <mergeCell ref="O299:V299"/>
    <mergeCell ref="W299:Y299"/>
    <mergeCell ref="O290:V290"/>
    <mergeCell ref="W290:Y290"/>
    <mergeCell ref="O291:V291"/>
    <mergeCell ref="W291:Y291"/>
    <mergeCell ref="O292:V292"/>
    <mergeCell ref="W292:Y292"/>
    <mergeCell ref="O293:V293"/>
    <mergeCell ref="W293:Y293"/>
    <mergeCell ref="O294:V294"/>
    <mergeCell ref="W294:Y294"/>
    <mergeCell ref="O280:V280"/>
    <mergeCell ref="W280:Y280"/>
    <mergeCell ref="O281:V281"/>
    <mergeCell ref="W281:Y281"/>
    <mergeCell ref="O282:V282"/>
    <mergeCell ref="W282:Y282"/>
    <mergeCell ref="O283:V283"/>
    <mergeCell ref="W283:Y283"/>
    <mergeCell ref="O284:V284"/>
    <mergeCell ref="W284:Y284"/>
    <mergeCell ref="O275:V275"/>
    <mergeCell ref="W275:Y275"/>
    <mergeCell ref="O276:V276"/>
    <mergeCell ref="W276:Y276"/>
    <mergeCell ref="O277:V277"/>
    <mergeCell ref="W277:Y277"/>
    <mergeCell ref="O278:V278"/>
    <mergeCell ref="W278:Y278"/>
    <mergeCell ref="O279:V279"/>
    <mergeCell ref="W279:Y279"/>
    <mergeCell ref="O266:V266"/>
    <mergeCell ref="W266:Y266"/>
    <mergeCell ref="O267:V267"/>
    <mergeCell ref="O272:V272"/>
    <mergeCell ref="W272:Y272"/>
    <mergeCell ref="O273:V273"/>
    <mergeCell ref="W273:Y273"/>
    <mergeCell ref="O274:V274"/>
    <mergeCell ref="W274:Y274"/>
    <mergeCell ref="W267:Y267"/>
    <mergeCell ref="O268:V268"/>
    <mergeCell ref="W268:Y268"/>
    <mergeCell ref="O269:V269"/>
    <mergeCell ref="W269:Y269"/>
    <mergeCell ref="O270:V270"/>
    <mergeCell ref="W270:Y270"/>
    <mergeCell ref="O271:V271"/>
    <mergeCell ref="W271:Y271"/>
    <mergeCell ref="O261:V261"/>
    <mergeCell ref="W261:Y261"/>
    <mergeCell ref="O262:V262"/>
    <mergeCell ref="W262:Y262"/>
    <mergeCell ref="O263:V263"/>
    <mergeCell ref="W263:Y263"/>
    <mergeCell ref="O264:V264"/>
    <mergeCell ref="W264:Y264"/>
    <mergeCell ref="O265:V265"/>
    <mergeCell ref="W265:Y265"/>
    <mergeCell ref="O256:V256"/>
    <mergeCell ref="W256:Y256"/>
    <mergeCell ref="O257:V257"/>
    <mergeCell ref="W257:Y257"/>
    <mergeCell ref="O258:V258"/>
    <mergeCell ref="W258:Y258"/>
    <mergeCell ref="O259:V259"/>
    <mergeCell ref="W259:Y259"/>
    <mergeCell ref="O260:V260"/>
    <mergeCell ref="W260:Y260"/>
    <mergeCell ref="O247:V247"/>
    <mergeCell ref="W247:Y247"/>
    <mergeCell ref="O248:V248"/>
    <mergeCell ref="W248:Y248"/>
    <mergeCell ref="O249:V249"/>
    <mergeCell ref="O254:V254"/>
    <mergeCell ref="W254:Y254"/>
    <mergeCell ref="O255:V255"/>
    <mergeCell ref="W255:Y255"/>
    <mergeCell ref="W249:Y249"/>
    <mergeCell ref="O250:V250"/>
    <mergeCell ref="W250:Y250"/>
    <mergeCell ref="O251:V251"/>
    <mergeCell ref="W251:Y251"/>
    <mergeCell ref="O252:V252"/>
    <mergeCell ref="W252:Y252"/>
    <mergeCell ref="O253:V253"/>
    <mergeCell ref="W253:Y253"/>
    <mergeCell ref="O236:V236"/>
    <mergeCell ref="W236:Y236"/>
    <mergeCell ref="O237:V237"/>
    <mergeCell ref="W237:Y237"/>
    <mergeCell ref="O238:V238"/>
    <mergeCell ref="W238:Y238"/>
    <mergeCell ref="O239:V239"/>
    <mergeCell ref="W239:Y239"/>
    <mergeCell ref="O240:V240"/>
    <mergeCell ref="W240:Y240"/>
    <mergeCell ref="O241:V241"/>
    <mergeCell ref="W241:Y241"/>
    <mergeCell ref="O242:V242"/>
    <mergeCell ref="W242:Y242"/>
    <mergeCell ref="O243:V243"/>
    <mergeCell ref="W243:Y243"/>
    <mergeCell ref="O244:V244"/>
    <mergeCell ref="W244:Y244"/>
    <mergeCell ref="O245:V245"/>
    <mergeCell ref="W245:Y245"/>
    <mergeCell ref="O246:V246"/>
    <mergeCell ref="W246:Y246"/>
    <mergeCell ref="F374:L374"/>
    <mergeCell ref="F367:L367"/>
    <mergeCell ref="F368:L368"/>
    <mergeCell ref="F369:L369"/>
    <mergeCell ref="F370:L370"/>
    <mergeCell ref="M367:N367"/>
    <mergeCell ref="M368:N368"/>
    <mergeCell ref="M369:N369"/>
    <mergeCell ref="M370:N370"/>
    <mergeCell ref="M371:N371"/>
    <mergeCell ref="M374:N374"/>
    <mergeCell ref="O368:V368"/>
    <mergeCell ref="W368:Y368"/>
    <mergeCell ref="O369:V369"/>
    <mergeCell ref="W369:Y369"/>
    <mergeCell ref="O370:V370"/>
    <mergeCell ref="W370:Y370"/>
    <mergeCell ref="O371:V371"/>
    <mergeCell ref="W371:Y371"/>
    <mergeCell ref="F371:L371"/>
    <mergeCell ref="O364:V364"/>
    <mergeCell ref="W364:Y364"/>
    <mergeCell ref="F366:L366"/>
    <mergeCell ref="F353:L353"/>
    <mergeCell ref="F354:L354"/>
    <mergeCell ref="F355:L355"/>
    <mergeCell ref="F356:L356"/>
    <mergeCell ref="F357:L357"/>
    <mergeCell ref="F358:L358"/>
    <mergeCell ref="F359:L359"/>
    <mergeCell ref="F360:L360"/>
    <mergeCell ref="F361:L361"/>
    <mergeCell ref="F362:L362"/>
    <mergeCell ref="F363:L363"/>
    <mergeCell ref="F348:L348"/>
    <mergeCell ref="F349:L349"/>
    <mergeCell ref="F351:L351"/>
    <mergeCell ref="F364:L364"/>
    <mergeCell ref="F365:L365"/>
    <mergeCell ref="M359:N359"/>
    <mergeCell ref="M360:N360"/>
    <mergeCell ref="M352:N352"/>
    <mergeCell ref="M344:N344"/>
    <mergeCell ref="M345:N345"/>
    <mergeCell ref="M361:N361"/>
    <mergeCell ref="M362:N362"/>
    <mergeCell ref="M363:N363"/>
    <mergeCell ref="M338:N338"/>
    <mergeCell ref="M339:N339"/>
    <mergeCell ref="M340:N340"/>
    <mergeCell ref="M341:N341"/>
    <mergeCell ref="M342:N342"/>
    <mergeCell ref="M351:N351"/>
    <mergeCell ref="M364:N364"/>
    <mergeCell ref="F352:L352"/>
    <mergeCell ref="M358:N358"/>
    <mergeCell ref="M353:N353"/>
    <mergeCell ref="M354:N354"/>
    <mergeCell ref="F350:L350"/>
    <mergeCell ref="M350:N350"/>
    <mergeCell ref="M347:N347"/>
    <mergeCell ref="M348:N348"/>
    <mergeCell ref="M349:N349"/>
    <mergeCell ref="M346:N346"/>
    <mergeCell ref="M355:N355"/>
    <mergeCell ref="M356:N356"/>
    <mergeCell ref="M357:N357"/>
    <mergeCell ref="F344:L344"/>
    <mergeCell ref="F345:L345"/>
    <mergeCell ref="F346:L346"/>
    <mergeCell ref="F347:L347"/>
    <mergeCell ref="H314:L314"/>
    <mergeCell ref="E323:Y323"/>
    <mergeCell ref="M343:N343"/>
    <mergeCell ref="M317:N317"/>
    <mergeCell ref="M318:N318"/>
    <mergeCell ref="M319:N319"/>
    <mergeCell ref="M320:N320"/>
    <mergeCell ref="M321:N321"/>
    <mergeCell ref="M326:N326"/>
    <mergeCell ref="O321:V321"/>
    <mergeCell ref="W321:Y321"/>
    <mergeCell ref="O326:V326"/>
    <mergeCell ref="W326:Y326"/>
    <mergeCell ref="O327:V327"/>
    <mergeCell ref="W327:Y327"/>
    <mergeCell ref="O325:V325"/>
    <mergeCell ref="F337:L337"/>
    <mergeCell ref="F338:L338"/>
    <mergeCell ref="F339:L339"/>
    <mergeCell ref="F340:L340"/>
    <mergeCell ref="F341:L341"/>
    <mergeCell ref="F342:L342"/>
    <mergeCell ref="F343:L343"/>
    <mergeCell ref="M333:N333"/>
    <mergeCell ref="M298:N298"/>
    <mergeCell ref="M299:N299"/>
    <mergeCell ref="M300:N300"/>
    <mergeCell ref="M303:N303"/>
    <mergeCell ref="M304:N304"/>
    <mergeCell ref="M305:N305"/>
    <mergeCell ref="M306:N306"/>
    <mergeCell ref="M307:N307"/>
    <mergeCell ref="H312:L312"/>
    <mergeCell ref="M308:N308"/>
    <mergeCell ref="M309:N309"/>
    <mergeCell ref="M310:N310"/>
    <mergeCell ref="M311:N311"/>
    <mergeCell ref="M312:N312"/>
    <mergeCell ref="H303:L303"/>
    <mergeCell ref="H304:L304"/>
    <mergeCell ref="H305:L305"/>
    <mergeCell ref="H306:L306"/>
    <mergeCell ref="H307:L307"/>
    <mergeCell ref="H308:L308"/>
    <mergeCell ref="H309:L309"/>
    <mergeCell ref="H310:L310"/>
    <mergeCell ref="H311:L311"/>
    <mergeCell ref="M334:N334"/>
    <mergeCell ref="H315:L315"/>
    <mergeCell ref="H316:L316"/>
    <mergeCell ref="H317:L317"/>
    <mergeCell ref="H318:L318"/>
    <mergeCell ref="H319:L319"/>
    <mergeCell ref="H321:L321"/>
    <mergeCell ref="H320:L320"/>
    <mergeCell ref="M316:N316"/>
    <mergeCell ref="E325:L325"/>
    <mergeCell ref="F326:L326"/>
    <mergeCell ref="E270:F275"/>
    <mergeCell ref="E290:F296"/>
    <mergeCell ref="E297:F314"/>
    <mergeCell ref="E315:F318"/>
    <mergeCell ref="E319:F320"/>
    <mergeCell ref="E321:F321"/>
    <mergeCell ref="H293:L293"/>
    <mergeCell ref="H297:L297"/>
    <mergeCell ref="H298:L298"/>
    <mergeCell ref="H299:L299"/>
    <mergeCell ref="H300:L300"/>
    <mergeCell ref="H301:L301"/>
    <mergeCell ref="H302:L302"/>
    <mergeCell ref="H289:L289"/>
    <mergeCell ref="H290:L290"/>
    <mergeCell ref="H291:L291"/>
    <mergeCell ref="H292:L292"/>
    <mergeCell ref="H294:L294"/>
    <mergeCell ref="H295:L295"/>
    <mergeCell ref="H296:L296"/>
    <mergeCell ref="H273:L273"/>
    <mergeCell ref="H274:L274"/>
    <mergeCell ref="H275:L275"/>
    <mergeCell ref="H276:L276"/>
    <mergeCell ref="H284:L284"/>
    <mergeCell ref="H285:L285"/>
    <mergeCell ref="H286:L286"/>
    <mergeCell ref="H287:L287"/>
    <mergeCell ref="H288:L288"/>
    <mergeCell ref="H235:L235"/>
    <mergeCell ref="H236:L236"/>
    <mergeCell ref="H237:L237"/>
    <mergeCell ref="H238:L238"/>
    <mergeCell ref="H239:L239"/>
    <mergeCell ref="H240:L240"/>
    <mergeCell ref="H241:L241"/>
    <mergeCell ref="H271:L271"/>
    <mergeCell ref="H272:L272"/>
    <mergeCell ref="H244:L244"/>
    <mergeCell ref="H245:L245"/>
    <mergeCell ref="H247:L247"/>
    <mergeCell ref="H248:L248"/>
    <mergeCell ref="H249:L249"/>
    <mergeCell ref="H250:L250"/>
    <mergeCell ref="M287:N287"/>
    <mergeCell ref="M288:N288"/>
    <mergeCell ref="M289:N289"/>
    <mergeCell ref="M290:N290"/>
    <mergeCell ref="M291:N291"/>
    <mergeCell ref="M292:N292"/>
    <mergeCell ref="M293:N293"/>
    <mergeCell ref="H251:L251"/>
    <mergeCell ref="H252:L252"/>
    <mergeCell ref="H266:L266"/>
    <mergeCell ref="H267:L267"/>
    <mergeCell ref="H268:L268"/>
    <mergeCell ref="H269:L269"/>
    <mergeCell ref="H270:L270"/>
    <mergeCell ref="M274:N274"/>
    <mergeCell ref="M275:N275"/>
    <mergeCell ref="H262:L262"/>
    <mergeCell ref="H263:L263"/>
    <mergeCell ref="H264:L264"/>
    <mergeCell ref="H265:L265"/>
    <mergeCell ref="H259:L259"/>
    <mergeCell ref="M259:N259"/>
    <mergeCell ref="M260:N260"/>
    <mergeCell ref="M261:N261"/>
    <mergeCell ref="M232:N232"/>
    <mergeCell ref="M294:N294"/>
    <mergeCell ref="M295:N295"/>
    <mergeCell ref="M296:N296"/>
    <mergeCell ref="M297:N297"/>
    <mergeCell ref="M282:N282"/>
    <mergeCell ref="M283:N283"/>
    <mergeCell ref="M284:N284"/>
    <mergeCell ref="M254:N254"/>
    <mergeCell ref="M255:N255"/>
    <mergeCell ref="M256:N256"/>
    <mergeCell ref="M268:N268"/>
    <mergeCell ref="M269:N269"/>
    <mergeCell ref="M270:N270"/>
    <mergeCell ref="M249:N249"/>
    <mergeCell ref="M250:N250"/>
    <mergeCell ref="M271:N271"/>
    <mergeCell ref="M272:N272"/>
    <mergeCell ref="M273:N273"/>
    <mergeCell ref="M251:N251"/>
    <mergeCell ref="M252:N252"/>
    <mergeCell ref="M253:N253"/>
    <mergeCell ref="M266:N266"/>
    <mergeCell ref="M267:N267"/>
    <mergeCell ref="H233:L233"/>
    <mergeCell ref="H234:L234"/>
    <mergeCell ref="M262:N262"/>
    <mergeCell ref="M263:N263"/>
    <mergeCell ref="M264:N264"/>
    <mergeCell ref="M265:N265"/>
    <mergeCell ref="E227:H227"/>
    <mergeCell ref="I227:M227"/>
    <mergeCell ref="M257:N257"/>
    <mergeCell ref="M258:N258"/>
    <mergeCell ref="M242:N242"/>
    <mergeCell ref="M243:N243"/>
    <mergeCell ref="M244:N244"/>
    <mergeCell ref="H253:L253"/>
    <mergeCell ref="H254:L254"/>
    <mergeCell ref="H255:L255"/>
    <mergeCell ref="H256:L256"/>
    <mergeCell ref="H257:L257"/>
    <mergeCell ref="H258:L258"/>
    <mergeCell ref="M240:N240"/>
    <mergeCell ref="M241:N241"/>
    <mergeCell ref="M246:N246"/>
    <mergeCell ref="M247:N247"/>
    <mergeCell ref="M248:N248"/>
    <mergeCell ref="E224:H224"/>
    <mergeCell ref="E225:H225"/>
    <mergeCell ref="E226:H226"/>
    <mergeCell ref="I224:M224"/>
    <mergeCell ref="I225:M225"/>
    <mergeCell ref="I226:M226"/>
    <mergeCell ref="E247:F250"/>
    <mergeCell ref="E251:F255"/>
    <mergeCell ref="E256:F269"/>
    <mergeCell ref="E239:F246"/>
    <mergeCell ref="M245:N245"/>
    <mergeCell ref="M233:N233"/>
    <mergeCell ref="M234:N234"/>
    <mergeCell ref="M235:N235"/>
    <mergeCell ref="M236:N236"/>
    <mergeCell ref="M237:N237"/>
    <mergeCell ref="M238:N238"/>
    <mergeCell ref="M239:N239"/>
    <mergeCell ref="E233:F238"/>
    <mergeCell ref="H242:L242"/>
    <mergeCell ref="H243:L243"/>
    <mergeCell ref="H246:L246"/>
    <mergeCell ref="H260:L260"/>
    <mergeCell ref="H261:L261"/>
    <mergeCell ref="W1:Z1"/>
    <mergeCell ref="C174:H174"/>
    <mergeCell ref="I176:M176"/>
    <mergeCell ref="I178:M178"/>
    <mergeCell ref="I73:Y73"/>
    <mergeCell ref="J74:Y74"/>
    <mergeCell ref="I75:Y75"/>
    <mergeCell ref="E181:Y181"/>
    <mergeCell ref="E182:J182"/>
    <mergeCell ref="K182:M182"/>
    <mergeCell ref="N182:V182"/>
    <mergeCell ref="W182:Y182"/>
    <mergeCell ref="I32:Y32"/>
    <mergeCell ref="I34:M34"/>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J76:Y76"/>
    <mergeCell ref="I77:Y77"/>
    <mergeCell ref="I79:Y79"/>
    <mergeCell ref="I81:Y81"/>
    <mergeCell ref="I83:M83"/>
    <mergeCell ref="I85:M85"/>
    <mergeCell ref="I87:Y87"/>
    <mergeCell ref="C109:H109"/>
    <mergeCell ref="D111:Y111"/>
    <mergeCell ref="I112:Y112"/>
    <mergeCell ref="I114:Y114"/>
    <mergeCell ref="I116:Y116"/>
    <mergeCell ref="I118:M118"/>
    <mergeCell ref="I120:Y120"/>
    <mergeCell ref="I122:M122"/>
    <mergeCell ref="I124:M124"/>
    <mergeCell ref="I126:Y126"/>
    <mergeCell ref="C150:H150"/>
    <mergeCell ref="E205:H205"/>
    <mergeCell ref="J190:Y190"/>
    <mergeCell ref="I193:M193"/>
    <mergeCell ref="I191:M191"/>
    <mergeCell ref="I153:M153"/>
    <mergeCell ref="I155:Y155"/>
    <mergeCell ref="I157:Y157"/>
    <mergeCell ref="I159:M159"/>
    <mergeCell ref="I161:M161"/>
    <mergeCell ref="I163:Y163"/>
    <mergeCell ref="I165:M165"/>
    <mergeCell ref="I167:M167"/>
    <mergeCell ref="I169:Y169"/>
    <mergeCell ref="E184:J184"/>
    <mergeCell ref="K184:M184"/>
    <mergeCell ref="N184:V184"/>
    <mergeCell ref="W184:Y184"/>
    <mergeCell ref="E185:J185"/>
    <mergeCell ref="K185:M185"/>
    <mergeCell ref="E183:J183"/>
    <mergeCell ref="K183:M183"/>
    <mergeCell ref="N183:V183"/>
    <mergeCell ref="W183:Y183"/>
    <mergeCell ref="E206:H206"/>
    <mergeCell ref="I206:M206"/>
    <mergeCell ref="E221:H221"/>
    <mergeCell ref="I221:M221"/>
    <mergeCell ref="I201:M201"/>
    <mergeCell ref="E207:H207"/>
    <mergeCell ref="I207:M207"/>
    <mergeCell ref="J202:Y202"/>
    <mergeCell ref="N185:V185"/>
    <mergeCell ref="W185:X185"/>
    <mergeCell ref="E186:J186"/>
    <mergeCell ref="K186:M187"/>
    <mergeCell ref="N186:V186"/>
    <mergeCell ref="W186:X186"/>
    <mergeCell ref="E187:J187"/>
    <mergeCell ref="N187:V187"/>
    <mergeCell ref="W187:X187"/>
    <mergeCell ref="O195:R195"/>
    <mergeCell ref="I197:M197"/>
    <mergeCell ref="I205:M205"/>
    <mergeCell ref="I189:M189"/>
    <mergeCell ref="I195:M195"/>
    <mergeCell ref="E204:H204"/>
    <mergeCell ref="I204:M204"/>
    <mergeCell ref="E276:F279"/>
    <mergeCell ref="E280:F289"/>
    <mergeCell ref="M301:N301"/>
    <mergeCell ref="M302:N302"/>
    <mergeCell ref="M285:N285"/>
    <mergeCell ref="M286:N286"/>
    <mergeCell ref="M278:N278"/>
    <mergeCell ref="M279:N279"/>
    <mergeCell ref="M280:N280"/>
    <mergeCell ref="M281:N281"/>
    <mergeCell ref="M276:N276"/>
    <mergeCell ref="M277:N277"/>
    <mergeCell ref="H277:L277"/>
    <mergeCell ref="H278:L278"/>
    <mergeCell ref="H279:L279"/>
    <mergeCell ref="H280:L280"/>
    <mergeCell ref="H281:L281"/>
    <mergeCell ref="H282:L282"/>
    <mergeCell ref="H283:L283"/>
    <mergeCell ref="M335:N335"/>
    <mergeCell ref="M336:N336"/>
    <mergeCell ref="M337:N337"/>
    <mergeCell ref="M313:N313"/>
    <mergeCell ref="M314:N314"/>
    <mergeCell ref="M315:N315"/>
    <mergeCell ref="F327:L327"/>
    <mergeCell ref="F328:L328"/>
    <mergeCell ref="F329:L329"/>
    <mergeCell ref="M325:N325"/>
    <mergeCell ref="H313:L313"/>
    <mergeCell ref="F335:L335"/>
    <mergeCell ref="F336:L336"/>
    <mergeCell ref="F330:L330"/>
    <mergeCell ref="F331:L331"/>
    <mergeCell ref="F332:L332"/>
    <mergeCell ref="F333:L333"/>
    <mergeCell ref="F334:L334"/>
    <mergeCell ref="M327:N327"/>
    <mergeCell ref="M328:N328"/>
    <mergeCell ref="M329:N329"/>
    <mergeCell ref="M330:N330"/>
    <mergeCell ref="M331:N331"/>
    <mergeCell ref="M332:N332"/>
    <mergeCell ref="C3:Z3"/>
    <mergeCell ref="E199:H199"/>
    <mergeCell ref="I199:M199"/>
    <mergeCell ref="W232:Y232"/>
    <mergeCell ref="O233:V233"/>
    <mergeCell ref="W233:Y233"/>
    <mergeCell ref="O234:V234"/>
    <mergeCell ref="W234:Y234"/>
    <mergeCell ref="O235:V235"/>
    <mergeCell ref="W235:Y235"/>
    <mergeCell ref="J179:Y179"/>
    <mergeCell ref="J177:Y177"/>
    <mergeCell ref="E230:Y230"/>
    <mergeCell ref="E232:L232"/>
    <mergeCell ref="E210:H210"/>
    <mergeCell ref="I210:M210"/>
    <mergeCell ref="E211:H211"/>
    <mergeCell ref="I211:M211"/>
    <mergeCell ref="O232:V232"/>
    <mergeCell ref="E212:H212"/>
    <mergeCell ref="I212:M212"/>
    <mergeCell ref="E213:H213"/>
    <mergeCell ref="I213:M213"/>
    <mergeCell ref="C218:I218"/>
    <mergeCell ref="W285:Y285"/>
    <mergeCell ref="O286:V286"/>
    <mergeCell ref="W286:Y286"/>
    <mergeCell ref="O287:V287"/>
    <mergeCell ref="W287:Y287"/>
    <mergeCell ref="O288:V288"/>
    <mergeCell ref="W288:Y288"/>
    <mergeCell ref="O289:V289"/>
    <mergeCell ref="W289:Y289"/>
    <mergeCell ref="O285:V285"/>
    <mergeCell ref="W313:Y313"/>
    <mergeCell ref="O314:V314"/>
    <mergeCell ref="W314:Y314"/>
    <mergeCell ref="O315:V315"/>
    <mergeCell ref="W315:Y315"/>
    <mergeCell ref="W303:Y303"/>
    <mergeCell ref="O304:V304"/>
    <mergeCell ref="W304:Y304"/>
    <mergeCell ref="O305:V305"/>
    <mergeCell ref="W305:Y305"/>
    <mergeCell ref="O306:V306"/>
    <mergeCell ref="W306:Y306"/>
    <mergeCell ref="O307:V307"/>
    <mergeCell ref="W307:Y307"/>
    <mergeCell ref="O309:V309"/>
    <mergeCell ref="W309:Y309"/>
    <mergeCell ref="O310:V310"/>
    <mergeCell ref="W310:Y310"/>
    <mergeCell ref="O311:V311"/>
    <mergeCell ref="W311:Y311"/>
    <mergeCell ref="O312:V312"/>
    <mergeCell ref="W312:Y312"/>
    <mergeCell ref="O313:V313"/>
    <mergeCell ref="W325:Y325"/>
    <mergeCell ref="O328:V328"/>
    <mergeCell ref="W328:Y328"/>
    <mergeCell ref="O316:V316"/>
    <mergeCell ref="W316:Y316"/>
    <mergeCell ref="O317:V317"/>
    <mergeCell ref="W317:Y317"/>
    <mergeCell ref="O318:V318"/>
    <mergeCell ref="W318:Y318"/>
    <mergeCell ref="O319:V319"/>
    <mergeCell ref="W319:Y319"/>
    <mergeCell ref="O320:V320"/>
    <mergeCell ref="W320:Y320"/>
    <mergeCell ref="O329:V329"/>
    <mergeCell ref="W329:Y329"/>
    <mergeCell ref="O330:V330"/>
    <mergeCell ref="W330:Y330"/>
    <mergeCell ref="O331:V331"/>
    <mergeCell ref="W331:Y331"/>
    <mergeCell ref="O332:V332"/>
    <mergeCell ref="W332:Y332"/>
    <mergeCell ref="O333:V333"/>
    <mergeCell ref="W333:Y333"/>
    <mergeCell ref="O335:V335"/>
    <mergeCell ref="W335:Y335"/>
    <mergeCell ref="O336:V336"/>
    <mergeCell ref="W336:Y336"/>
    <mergeCell ref="O337:V337"/>
    <mergeCell ref="W337:Y337"/>
    <mergeCell ref="O338:V338"/>
    <mergeCell ref="W338:Y338"/>
    <mergeCell ref="O339:V339"/>
    <mergeCell ref="W339:Y339"/>
    <mergeCell ref="O340:V340"/>
    <mergeCell ref="W340:Y340"/>
    <mergeCell ref="O341:V341"/>
    <mergeCell ref="W341:Y341"/>
    <mergeCell ref="O342:V342"/>
    <mergeCell ref="W342:Y342"/>
    <mergeCell ref="O343:V343"/>
    <mergeCell ref="W343:Y343"/>
    <mergeCell ref="O344:V344"/>
    <mergeCell ref="W344:Y344"/>
    <mergeCell ref="O345:V345"/>
    <mergeCell ref="W345:Y345"/>
    <mergeCell ref="O346:V346"/>
    <mergeCell ref="W346:Y346"/>
    <mergeCell ref="O347:V347"/>
    <mergeCell ref="W347:Y347"/>
    <mergeCell ref="O348:V348"/>
    <mergeCell ref="W348:Y348"/>
    <mergeCell ref="O349:V349"/>
    <mergeCell ref="W349:Y349"/>
    <mergeCell ref="O350:V350"/>
    <mergeCell ref="W350:Y350"/>
    <mergeCell ref="O351:V351"/>
    <mergeCell ref="W351:Y351"/>
    <mergeCell ref="O352:V352"/>
    <mergeCell ref="W352:Y352"/>
    <mergeCell ref="O353:V353"/>
    <mergeCell ref="W353:Y353"/>
    <mergeCell ref="O354:V354"/>
    <mergeCell ref="W354:Y354"/>
    <mergeCell ref="M372:N372"/>
    <mergeCell ref="M373:N373"/>
    <mergeCell ref="O355:V355"/>
    <mergeCell ref="W355:Y355"/>
    <mergeCell ref="O356:V356"/>
    <mergeCell ref="W356:Y356"/>
    <mergeCell ref="O357:V357"/>
    <mergeCell ref="W357:Y357"/>
    <mergeCell ref="O358:V358"/>
    <mergeCell ref="W358:Y358"/>
    <mergeCell ref="O359:V359"/>
    <mergeCell ref="W359:Y359"/>
    <mergeCell ref="M365:N365"/>
    <mergeCell ref="W360:Y360"/>
    <mergeCell ref="O361:V361"/>
    <mergeCell ref="W361:Y361"/>
    <mergeCell ref="O362:V362"/>
    <mergeCell ref="W362:Y362"/>
    <mergeCell ref="O363:V363"/>
    <mergeCell ref="W363:Y363"/>
    <mergeCell ref="O372:V372"/>
    <mergeCell ref="O373:V373"/>
    <mergeCell ref="W372:Y372"/>
    <mergeCell ref="W373:Y373"/>
  </mergeCells>
  <phoneticPr fontId="5"/>
  <conditionalFormatting sqref="I20:M20">
    <cfRule type="expression" dxfId="464" priority="465" stopIfTrue="1">
      <formula>$A20&lt;&gt;0</formula>
    </cfRule>
  </conditionalFormatting>
  <conditionalFormatting sqref="I22:Y22">
    <cfRule type="expression" dxfId="463" priority="464" stopIfTrue="1">
      <formula>$A22&lt;&gt;0</formula>
    </cfRule>
  </conditionalFormatting>
  <conditionalFormatting sqref="I24:Y24">
    <cfRule type="expression" dxfId="462" priority="463" stopIfTrue="1">
      <formula>$A24&lt;&gt;0</formula>
    </cfRule>
  </conditionalFormatting>
  <conditionalFormatting sqref="I26:Y26">
    <cfRule type="expression" dxfId="461" priority="462" stopIfTrue="1">
      <formula>$A26&lt;&gt;0</formula>
    </cfRule>
  </conditionalFormatting>
  <conditionalFormatting sqref="I28:Y28">
    <cfRule type="expression" dxfId="460" priority="461" stopIfTrue="1">
      <formula>$A28&lt;&gt;0</formula>
    </cfRule>
  </conditionalFormatting>
  <conditionalFormatting sqref="I30:Y30">
    <cfRule type="expression" dxfId="459" priority="460" stopIfTrue="1">
      <formula>$A30&lt;&gt;0</formula>
    </cfRule>
  </conditionalFormatting>
  <conditionalFormatting sqref="I32:Y32">
    <cfRule type="expression" dxfId="458" priority="459" stopIfTrue="1">
      <formula>$A32&lt;&gt;0</formula>
    </cfRule>
  </conditionalFormatting>
  <conditionalFormatting sqref="I34:M34">
    <cfRule type="expression" dxfId="457" priority="458" stopIfTrue="1">
      <formula>$A34&lt;&gt;0</formula>
    </cfRule>
  </conditionalFormatting>
  <conditionalFormatting sqref="I36:M36">
    <cfRule type="expression" dxfId="456" priority="457" stopIfTrue="1">
      <formula>$A36&lt;&gt;0</formula>
    </cfRule>
  </conditionalFormatting>
  <conditionalFormatting sqref="I38:Y38">
    <cfRule type="expression" dxfId="455" priority="456" stopIfTrue="1">
      <formula>$A38&lt;&gt;0</formula>
    </cfRule>
  </conditionalFormatting>
  <conditionalFormatting sqref="I40:M40">
    <cfRule type="expression" dxfId="454" priority="455" stopIfTrue="1">
      <formula>$A40&lt;&gt;0</formula>
    </cfRule>
  </conditionalFormatting>
  <conditionalFormatting sqref="I63:M63">
    <cfRule type="expression" dxfId="453" priority="454" stopIfTrue="1">
      <formula>$A63&lt;&gt;0</formula>
    </cfRule>
  </conditionalFormatting>
  <conditionalFormatting sqref="I69:M69">
    <cfRule type="expression" dxfId="452" priority="453" stopIfTrue="1">
      <formula>$A69&lt;&gt;0</formula>
    </cfRule>
  </conditionalFormatting>
  <conditionalFormatting sqref="I71:Y71">
    <cfRule type="expression" dxfId="451" priority="452" stopIfTrue="1">
      <formula>$A71&lt;&gt;0</formula>
    </cfRule>
  </conditionalFormatting>
  <conditionalFormatting sqref="I73:Y73">
    <cfRule type="expression" dxfId="450" priority="451" stopIfTrue="1">
      <formula>$A73&lt;&gt;0</formula>
    </cfRule>
  </conditionalFormatting>
  <conditionalFormatting sqref="I75:Y75">
    <cfRule type="expression" dxfId="449" priority="450" stopIfTrue="1">
      <formula>$A75&lt;&gt;0</formula>
    </cfRule>
  </conditionalFormatting>
  <conditionalFormatting sqref="I77:Y77">
    <cfRule type="expression" dxfId="448" priority="449" stopIfTrue="1">
      <formula>$A77&lt;&gt;0</formula>
    </cfRule>
  </conditionalFormatting>
  <conditionalFormatting sqref="I79:Y79">
    <cfRule type="expression" dxfId="447" priority="448" stopIfTrue="1">
      <formula>$A79&lt;&gt;0</formula>
    </cfRule>
  </conditionalFormatting>
  <conditionalFormatting sqref="I81:Y81">
    <cfRule type="expression" dxfId="446" priority="447" stopIfTrue="1">
      <formula>$A81&lt;&gt;0</formula>
    </cfRule>
  </conditionalFormatting>
  <conditionalFormatting sqref="I83:M83">
    <cfRule type="expression" dxfId="445" priority="446" stopIfTrue="1">
      <formula>$A83&lt;&gt;0</formula>
    </cfRule>
  </conditionalFormatting>
  <conditionalFormatting sqref="P83">
    <cfRule type="expression" dxfId="444" priority="445" stopIfTrue="1">
      <formula>$A84&lt;&gt;0</formula>
    </cfRule>
  </conditionalFormatting>
  <conditionalFormatting sqref="I85:M85">
    <cfRule type="expression" dxfId="443" priority="444" stopIfTrue="1">
      <formula>$A85&lt;&gt;0</formula>
    </cfRule>
  </conditionalFormatting>
  <conditionalFormatting sqref="I87:Y87">
    <cfRule type="expression" dxfId="442" priority="443" stopIfTrue="1">
      <formula>$A87&lt;&gt;0</formula>
    </cfRule>
  </conditionalFormatting>
  <conditionalFormatting sqref="I114:Y114">
    <cfRule type="expression" dxfId="441" priority="442" stopIfTrue="1">
      <formula>$A114&lt;&gt;0</formula>
    </cfRule>
  </conditionalFormatting>
  <conditionalFormatting sqref="I116:Y116">
    <cfRule type="expression" dxfId="440" priority="441" stopIfTrue="1">
      <formula>$A116&lt;&gt;0</formula>
    </cfRule>
  </conditionalFormatting>
  <conditionalFormatting sqref="I120:Y120">
    <cfRule type="expression" dxfId="439" priority="440" stopIfTrue="1">
      <formula>$A120&lt;&gt;0</formula>
    </cfRule>
  </conditionalFormatting>
  <conditionalFormatting sqref="I122:M122">
    <cfRule type="expression" dxfId="438" priority="439" stopIfTrue="1">
      <formula>$A122&lt;&gt;0</formula>
    </cfRule>
  </conditionalFormatting>
  <conditionalFormatting sqref="I124:M124">
    <cfRule type="expression" dxfId="437" priority="438" stopIfTrue="1">
      <formula>$A124&lt;&gt;0</formula>
    </cfRule>
  </conditionalFormatting>
  <conditionalFormatting sqref="I126:Y126">
    <cfRule type="expression" dxfId="436" priority="437" stopIfTrue="1">
      <formula>$A126&lt;&gt;0</formula>
    </cfRule>
  </conditionalFormatting>
  <conditionalFormatting sqref="I153:M153">
    <cfRule type="expression" dxfId="435" priority="436" stopIfTrue="1">
      <formula>$A153&lt;&gt;0</formula>
    </cfRule>
  </conditionalFormatting>
  <conditionalFormatting sqref="I155:Y155">
    <cfRule type="expression" dxfId="434" priority="435" stopIfTrue="1">
      <formula>$A155&lt;&gt;0</formula>
    </cfRule>
  </conditionalFormatting>
  <conditionalFormatting sqref="I157:Y157">
    <cfRule type="expression" dxfId="433" priority="434" stopIfTrue="1">
      <formula>$A157&lt;&gt;0</formula>
    </cfRule>
  </conditionalFormatting>
  <conditionalFormatting sqref="I159:M159">
    <cfRule type="expression" dxfId="432" priority="433" stopIfTrue="1">
      <formula>$A159&lt;&gt;0</formula>
    </cfRule>
  </conditionalFormatting>
  <conditionalFormatting sqref="I161:M161">
    <cfRule type="expression" dxfId="431" priority="432" stopIfTrue="1">
      <formula>$A161&lt;&gt;0</formula>
    </cfRule>
  </conditionalFormatting>
  <conditionalFormatting sqref="I163:Y163">
    <cfRule type="expression" dxfId="430" priority="431" stopIfTrue="1">
      <formula>$A163&lt;&gt;0</formula>
    </cfRule>
  </conditionalFormatting>
  <conditionalFormatting sqref="I165:M165">
    <cfRule type="expression" dxfId="429" priority="430" stopIfTrue="1">
      <formula>$A165&lt;&gt;0</formula>
    </cfRule>
  </conditionalFormatting>
  <conditionalFormatting sqref="I167:M167">
    <cfRule type="expression" dxfId="428" priority="429" stopIfTrue="1">
      <formula>$A167&lt;&gt;0</formula>
    </cfRule>
  </conditionalFormatting>
  <conditionalFormatting sqref="I169:Y169">
    <cfRule type="expression" dxfId="427" priority="428" stopIfTrue="1">
      <formula>$A169&lt;&gt;0</formula>
    </cfRule>
  </conditionalFormatting>
  <conditionalFormatting sqref="K183:M183">
    <cfRule type="expression" dxfId="426" priority="427" stopIfTrue="1">
      <formula>$A182&lt;&gt;0</formula>
    </cfRule>
  </conditionalFormatting>
  <conditionalFormatting sqref="K184:M184">
    <cfRule type="expression" dxfId="425" priority="426" stopIfTrue="1">
      <formula>$A182&lt;&gt;0</formula>
    </cfRule>
  </conditionalFormatting>
  <conditionalFormatting sqref="N184:V184">
    <cfRule type="expression" dxfId="424" priority="425" stopIfTrue="1">
      <formula>$A184&lt;&gt;0</formula>
    </cfRule>
  </conditionalFormatting>
  <conditionalFormatting sqref="K185:M185">
    <cfRule type="expression" dxfId="423" priority="424" stopIfTrue="1">
      <formula>$A182&lt;&gt;0</formula>
    </cfRule>
  </conditionalFormatting>
  <conditionalFormatting sqref="N185:V185">
    <cfRule type="expression" dxfId="422" priority="423" stopIfTrue="1">
      <formula>$A185&lt;&gt;0</formula>
    </cfRule>
  </conditionalFormatting>
  <conditionalFormatting sqref="K186:M187">
    <cfRule type="expression" dxfId="421" priority="422" stopIfTrue="1">
      <formula>$A182&lt;&gt;0</formula>
    </cfRule>
  </conditionalFormatting>
  <conditionalFormatting sqref="N186:V186">
    <cfRule type="expression" dxfId="420" priority="421" stopIfTrue="1">
      <formula>AND($A186&lt;&gt;0,TRIM($N186)="")</formula>
    </cfRule>
  </conditionalFormatting>
  <conditionalFormatting sqref="W186:X186">
    <cfRule type="expression" dxfId="419" priority="420" stopIfTrue="1">
      <formula>AND($A186&lt;&gt;0,TRIM($W186)="")</formula>
    </cfRule>
  </conditionalFormatting>
  <conditionalFormatting sqref="I189:M189">
    <cfRule type="expression" dxfId="418" priority="419" stopIfTrue="1">
      <formula>$A189&lt;&gt;0</formula>
    </cfRule>
  </conditionalFormatting>
  <conditionalFormatting sqref="I199:M199">
    <cfRule type="expression" dxfId="417" priority="418" stopIfTrue="1">
      <formula>$A199&lt;&gt;0</formula>
    </cfRule>
  </conditionalFormatting>
  <conditionalFormatting sqref="I205:M205">
    <cfRule type="expression" dxfId="416" priority="417" stopIfTrue="1">
      <formula>$A205&lt;&gt;0</formula>
    </cfRule>
  </conditionalFormatting>
  <conditionalFormatting sqref="I206:M206">
    <cfRule type="expression" dxfId="415" priority="416" stopIfTrue="1">
      <formula>$A206&lt;&gt;0</formula>
    </cfRule>
  </conditionalFormatting>
  <conditionalFormatting sqref="I221:M221">
    <cfRule type="expression" dxfId="414" priority="415" stopIfTrue="1">
      <formula>$A221&lt;&gt;0</formula>
    </cfRule>
  </conditionalFormatting>
  <conditionalFormatting sqref="M233:N233">
    <cfRule type="expression" dxfId="413" priority="414" stopIfTrue="1">
      <formula>希望&lt;&gt;0</formula>
    </cfRule>
  </conditionalFormatting>
  <conditionalFormatting sqref="O233:V233">
    <cfRule type="expression" dxfId="412" priority="413" stopIfTrue="1">
      <formula>OR(AND($AC233,TRIM($O233)=""), AND($AD233,TRIM($O233)&lt;&gt;""))</formula>
    </cfRule>
  </conditionalFormatting>
  <conditionalFormatting sqref="W233:Y233">
    <cfRule type="expression" dxfId="411" priority="412" stopIfTrue="1">
      <formula>AND($AD233,TRIM($W233)&lt;&gt;"")</formula>
    </cfRule>
  </conditionalFormatting>
  <conditionalFormatting sqref="M234:N234">
    <cfRule type="expression" dxfId="410" priority="411" stopIfTrue="1">
      <formula>希望&lt;&gt;0</formula>
    </cfRule>
  </conditionalFormatting>
  <conditionalFormatting sqref="O234:V234">
    <cfRule type="expression" dxfId="409" priority="410" stopIfTrue="1">
      <formula>OR(AND($AC234,TRIM($O234)=""), AND($AD234,TRIM($O234)&lt;&gt;""))</formula>
    </cfRule>
  </conditionalFormatting>
  <conditionalFormatting sqref="W234:Y234">
    <cfRule type="expression" dxfId="408" priority="409" stopIfTrue="1">
      <formula>AND($AD234,TRIM($W234)&lt;&gt;"")</formula>
    </cfRule>
  </conditionalFormatting>
  <conditionalFormatting sqref="M235:N235">
    <cfRule type="expression" dxfId="407" priority="408" stopIfTrue="1">
      <formula>希望&lt;&gt;0</formula>
    </cfRule>
  </conditionalFormatting>
  <conditionalFormatting sqref="O235:V235">
    <cfRule type="expression" dxfId="406" priority="407" stopIfTrue="1">
      <formula>OR(AND($AC235,TRIM($O235)=""), AND($AD235,TRIM($O235)&lt;&gt;""))</formula>
    </cfRule>
  </conditionalFormatting>
  <conditionalFormatting sqref="W235:Y235">
    <cfRule type="expression" dxfId="405" priority="406" stopIfTrue="1">
      <formula>AND($AD235,TRIM($W235)&lt;&gt;"")</formula>
    </cfRule>
  </conditionalFormatting>
  <conditionalFormatting sqref="M236:N236">
    <cfRule type="expression" dxfId="404" priority="405" stopIfTrue="1">
      <formula>希望&lt;&gt;0</formula>
    </cfRule>
  </conditionalFormatting>
  <conditionalFormatting sqref="O236:V236">
    <cfRule type="expression" dxfId="403" priority="404" stopIfTrue="1">
      <formula>OR(AND($AC236,TRIM($O236)=""), AND($AD236,TRIM($O236)&lt;&gt;""))</formula>
    </cfRule>
  </conditionalFormatting>
  <conditionalFormatting sqref="W236:Y236">
    <cfRule type="expression" dxfId="402" priority="403" stopIfTrue="1">
      <formula>AND($AD236,TRIM($W236)&lt;&gt;"")</formula>
    </cfRule>
  </conditionalFormatting>
  <conditionalFormatting sqref="M237:N237">
    <cfRule type="expression" dxfId="401" priority="402" stopIfTrue="1">
      <formula>希望&lt;&gt;0</formula>
    </cfRule>
  </conditionalFormatting>
  <conditionalFormatting sqref="O237:V237">
    <cfRule type="expression" dxfId="400" priority="401" stopIfTrue="1">
      <formula>OR(AND($AC237,TRIM($O237)=""), AND($AD237,TRIM($O237)&lt;&gt;""))</formula>
    </cfRule>
  </conditionalFormatting>
  <conditionalFormatting sqref="W237:Y237">
    <cfRule type="expression" dxfId="399" priority="400" stopIfTrue="1">
      <formula>AND($AD237,TRIM($W237)&lt;&gt;"")</formula>
    </cfRule>
  </conditionalFormatting>
  <conditionalFormatting sqref="M238:N238">
    <cfRule type="expression" dxfId="398" priority="399" stopIfTrue="1">
      <formula>希望&lt;&gt;0</formula>
    </cfRule>
  </conditionalFormatting>
  <conditionalFormatting sqref="O238:V238">
    <cfRule type="expression" dxfId="397" priority="398" stopIfTrue="1">
      <formula>OR(AND($AC238,TRIM($O238)=""), AND($AD238,TRIM($O238)&lt;&gt;""))</formula>
    </cfRule>
  </conditionalFormatting>
  <conditionalFormatting sqref="W238:Y238">
    <cfRule type="expression" dxfId="396" priority="397" stopIfTrue="1">
      <formula>AND($AD238,TRIM($W238)&lt;&gt;"")</formula>
    </cfRule>
  </conditionalFormatting>
  <conditionalFormatting sqref="M239:N239">
    <cfRule type="expression" dxfId="395" priority="396" stopIfTrue="1">
      <formula>希望&lt;&gt;0</formula>
    </cfRule>
  </conditionalFormatting>
  <conditionalFormatting sqref="O239:V239">
    <cfRule type="expression" dxfId="394" priority="395" stopIfTrue="1">
      <formula>OR(AND($AC239,TRIM($O239)=""), AND($AD239,TRIM($O239)&lt;&gt;""))</formula>
    </cfRule>
  </conditionalFormatting>
  <conditionalFormatting sqref="W239:Y239">
    <cfRule type="expression" dxfId="393" priority="394" stopIfTrue="1">
      <formula>AND($AD239,TRIM($W239)&lt;&gt;"")</formula>
    </cfRule>
  </conditionalFormatting>
  <conditionalFormatting sqref="M240:N240">
    <cfRule type="expression" dxfId="392" priority="393" stopIfTrue="1">
      <formula>希望&lt;&gt;0</formula>
    </cfRule>
  </conditionalFormatting>
  <conditionalFormatting sqref="O240:V240">
    <cfRule type="expression" dxfId="391" priority="392" stopIfTrue="1">
      <formula>OR(AND($AC240,TRIM($O240)=""), AND($AD240,TRIM($O240)&lt;&gt;""))</formula>
    </cfRule>
  </conditionalFormatting>
  <conditionalFormatting sqref="W240:Y240">
    <cfRule type="expression" dxfId="390" priority="391" stopIfTrue="1">
      <formula>AND($AD240,TRIM($W240)&lt;&gt;"")</formula>
    </cfRule>
  </conditionalFormatting>
  <conditionalFormatting sqref="M241:N241">
    <cfRule type="expression" dxfId="389" priority="390" stopIfTrue="1">
      <formula>希望&lt;&gt;0</formula>
    </cfRule>
  </conditionalFormatting>
  <conditionalFormatting sqref="O241:V241">
    <cfRule type="expression" dxfId="388" priority="389" stopIfTrue="1">
      <formula>OR(AND($AC241,TRIM($O241)=""), AND($AD241,TRIM($O241)&lt;&gt;""))</formula>
    </cfRule>
  </conditionalFormatting>
  <conditionalFormatting sqref="W241:Y241">
    <cfRule type="expression" dxfId="387" priority="388" stopIfTrue="1">
      <formula>AND($AD241,TRIM($W241)&lt;&gt;"")</formula>
    </cfRule>
  </conditionalFormatting>
  <conditionalFormatting sqref="M242:N242">
    <cfRule type="expression" dxfId="386" priority="387" stopIfTrue="1">
      <formula>希望&lt;&gt;0</formula>
    </cfRule>
  </conditionalFormatting>
  <conditionalFormatting sqref="O242:V242">
    <cfRule type="expression" dxfId="385" priority="386" stopIfTrue="1">
      <formula>OR(AND($AC242,TRIM($O242)=""), AND($AD242,TRIM($O242)&lt;&gt;""))</formula>
    </cfRule>
  </conditionalFormatting>
  <conditionalFormatting sqref="W242:Y242">
    <cfRule type="expression" dxfId="384" priority="385" stopIfTrue="1">
      <formula>AND($AD242,TRIM($W242)&lt;&gt;"")</formula>
    </cfRule>
  </conditionalFormatting>
  <conditionalFormatting sqref="M243:N243">
    <cfRule type="expression" dxfId="383" priority="384" stopIfTrue="1">
      <formula>希望&lt;&gt;0</formula>
    </cfRule>
  </conditionalFormatting>
  <conditionalFormatting sqref="O243:V243">
    <cfRule type="expression" dxfId="382" priority="383" stopIfTrue="1">
      <formula>OR(AND($AC243,TRIM($O243)=""), AND($AD243,TRIM($O243)&lt;&gt;""))</formula>
    </cfRule>
  </conditionalFormatting>
  <conditionalFormatting sqref="W243:Y243">
    <cfRule type="expression" dxfId="381" priority="382" stopIfTrue="1">
      <formula>AND($AD243,TRIM($W243)&lt;&gt;"")</formula>
    </cfRule>
  </conditionalFormatting>
  <conditionalFormatting sqref="M244:N244">
    <cfRule type="expression" dxfId="380" priority="381" stopIfTrue="1">
      <formula>希望&lt;&gt;0</formula>
    </cfRule>
  </conditionalFormatting>
  <conditionalFormatting sqref="O244:V244">
    <cfRule type="expression" dxfId="379" priority="380" stopIfTrue="1">
      <formula>OR(AND($AC244,TRIM($O244)=""), AND($AD244,TRIM($O244)&lt;&gt;""))</formula>
    </cfRule>
  </conditionalFormatting>
  <conditionalFormatting sqref="W244:Y244">
    <cfRule type="expression" dxfId="378" priority="379" stopIfTrue="1">
      <formula>AND($AD244,TRIM($W244)&lt;&gt;"")</formula>
    </cfRule>
  </conditionalFormatting>
  <conditionalFormatting sqref="M245:N245">
    <cfRule type="expression" dxfId="377" priority="378" stopIfTrue="1">
      <formula>希望&lt;&gt;0</formula>
    </cfRule>
  </conditionalFormatting>
  <conditionalFormatting sqref="O245:V245">
    <cfRule type="expression" dxfId="376" priority="377" stopIfTrue="1">
      <formula>OR(AND($AC245,TRIM($O245)=""), AND($AD245,TRIM($O245)&lt;&gt;""))</formula>
    </cfRule>
  </conditionalFormatting>
  <conditionalFormatting sqref="W245:Y245">
    <cfRule type="expression" dxfId="375" priority="376" stopIfTrue="1">
      <formula>AND($AD245,TRIM($W245)&lt;&gt;"")</formula>
    </cfRule>
  </conditionalFormatting>
  <conditionalFormatting sqref="M246:N246">
    <cfRule type="expression" dxfId="374" priority="375" stopIfTrue="1">
      <formula>希望&lt;&gt;0</formula>
    </cfRule>
  </conditionalFormatting>
  <conditionalFormatting sqref="O246:V246">
    <cfRule type="expression" dxfId="373" priority="374" stopIfTrue="1">
      <formula>OR(AND($AC246,TRIM($O246)=""), AND($AD246,TRIM($O246)&lt;&gt;""))</formula>
    </cfRule>
  </conditionalFormatting>
  <conditionalFormatting sqref="W246:Y246">
    <cfRule type="expression" dxfId="372" priority="373" stopIfTrue="1">
      <formula>AND($AD246,TRIM($W246)&lt;&gt;"")</formula>
    </cfRule>
  </conditionalFormatting>
  <conditionalFormatting sqref="M247:N247">
    <cfRule type="expression" dxfId="371" priority="372" stopIfTrue="1">
      <formula>希望&lt;&gt;0</formula>
    </cfRule>
  </conditionalFormatting>
  <conditionalFormatting sqref="O247:V247">
    <cfRule type="expression" dxfId="370" priority="371" stopIfTrue="1">
      <formula>OR(AND($AC247,TRIM($O247)=""), AND($AD247,TRIM($O247)&lt;&gt;""))</formula>
    </cfRule>
  </conditionalFormatting>
  <conditionalFormatting sqref="W247:Y247">
    <cfRule type="expression" dxfId="369" priority="370" stopIfTrue="1">
      <formula>AND($AD247,TRIM($W247)&lt;&gt;"")</formula>
    </cfRule>
  </conditionalFormatting>
  <conditionalFormatting sqref="M248:N248">
    <cfRule type="expression" dxfId="368" priority="369" stopIfTrue="1">
      <formula>希望&lt;&gt;0</formula>
    </cfRule>
  </conditionalFormatting>
  <conditionalFormatting sqref="O248:V248">
    <cfRule type="expression" dxfId="367" priority="368" stopIfTrue="1">
      <formula>OR(AND($AC248,TRIM($O248)=""), AND($AD248,TRIM($O248)&lt;&gt;""))</formula>
    </cfRule>
  </conditionalFormatting>
  <conditionalFormatting sqref="W248:Y248">
    <cfRule type="expression" dxfId="366" priority="367" stopIfTrue="1">
      <formula>AND($AD248,TRIM($W248)&lt;&gt;"")</formula>
    </cfRule>
  </conditionalFormatting>
  <conditionalFormatting sqref="M249:N249">
    <cfRule type="expression" dxfId="365" priority="366" stopIfTrue="1">
      <formula>希望&lt;&gt;0</formula>
    </cfRule>
  </conditionalFormatting>
  <conditionalFormatting sqref="O249:V249">
    <cfRule type="expression" dxfId="364" priority="365" stopIfTrue="1">
      <formula>OR(AND($AC249,TRIM($O249)=""), AND($AD249,TRIM($O249)&lt;&gt;""))</formula>
    </cfRule>
  </conditionalFormatting>
  <conditionalFormatting sqref="W249:Y249">
    <cfRule type="expression" dxfId="363" priority="364" stopIfTrue="1">
      <formula>AND($AD249,TRIM($W249)&lt;&gt;"")</formula>
    </cfRule>
  </conditionalFormatting>
  <conditionalFormatting sqref="M250:N250">
    <cfRule type="expression" dxfId="362" priority="363" stopIfTrue="1">
      <formula>希望&lt;&gt;0</formula>
    </cfRule>
  </conditionalFormatting>
  <conditionalFormatting sqref="O250:V250">
    <cfRule type="expression" dxfId="361" priority="362" stopIfTrue="1">
      <formula>OR(AND($AC250,TRIM($O250)=""), AND($AD250,TRIM($O250)&lt;&gt;""))</formula>
    </cfRule>
  </conditionalFormatting>
  <conditionalFormatting sqref="W250:Y250">
    <cfRule type="expression" dxfId="360" priority="361" stopIfTrue="1">
      <formula>AND($AD250,TRIM($W250)&lt;&gt;"")</formula>
    </cfRule>
  </conditionalFormatting>
  <conditionalFormatting sqref="M251:N251">
    <cfRule type="expression" dxfId="359" priority="360" stopIfTrue="1">
      <formula>希望&lt;&gt;0</formula>
    </cfRule>
  </conditionalFormatting>
  <conditionalFormatting sqref="O251:V251">
    <cfRule type="expression" dxfId="358" priority="359" stopIfTrue="1">
      <formula>OR(AND($AC251,TRIM($O251)=""), AND($AD251,TRIM($O251)&lt;&gt;""))</formula>
    </cfRule>
  </conditionalFormatting>
  <conditionalFormatting sqref="W251:Y251">
    <cfRule type="expression" dxfId="357" priority="358" stopIfTrue="1">
      <formula>AND($AD251,TRIM($W251)&lt;&gt;"")</formula>
    </cfRule>
  </conditionalFormatting>
  <conditionalFormatting sqref="M252:N252">
    <cfRule type="expression" dxfId="356" priority="357" stopIfTrue="1">
      <formula>希望&lt;&gt;0</formula>
    </cfRule>
  </conditionalFormatting>
  <conditionalFormatting sqref="O252:V252">
    <cfRule type="expression" dxfId="355" priority="356" stopIfTrue="1">
      <formula>OR(AND($AC252,TRIM($O252)=""), AND($AD252,TRIM($O252)&lt;&gt;""))</formula>
    </cfRule>
  </conditionalFormatting>
  <conditionalFormatting sqref="W252:Y252">
    <cfRule type="expression" dxfId="354" priority="355" stopIfTrue="1">
      <formula>AND($AD252,TRIM($W252)&lt;&gt;"")</formula>
    </cfRule>
  </conditionalFormatting>
  <conditionalFormatting sqref="M253:N253">
    <cfRule type="expression" dxfId="353" priority="354" stopIfTrue="1">
      <formula>希望&lt;&gt;0</formula>
    </cfRule>
  </conditionalFormatting>
  <conditionalFormatting sqref="O253:V253">
    <cfRule type="expression" dxfId="352" priority="353" stopIfTrue="1">
      <formula>OR(AND($AC253,TRIM($O253)=""), AND($AD253,TRIM($O253)&lt;&gt;""))</formula>
    </cfRule>
  </conditionalFormatting>
  <conditionalFormatting sqref="W253:Y253">
    <cfRule type="expression" dxfId="351" priority="352" stopIfTrue="1">
      <formula>AND($AD253,TRIM($W253)&lt;&gt;"")</formula>
    </cfRule>
  </conditionalFormatting>
  <conditionalFormatting sqref="M254:N254">
    <cfRule type="expression" dxfId="350" priority="351" stopIfTrue="1">
      <formula>希望&lt;&gt;0</formula>
    </cfRule>
  </conditionalFormatting>
  <conditionalFormatting sqref="O254:V254">
    <cfRule type="expression" dxfId="349" priority="350" stopIfTrue="1">
      <formula>OR(AND($AC254,TRIM($O254)=""), AND($AD254,TRIM($O254)&lt;&gt;""))</formula>
    </cfRule>
  </conditionalFormatting>
  <conditionalFormatting sqref="W254:Y254">
    <cfRule type="expression" dxfId="348" priority="349" stopIfTrue="1">
      <formula>AND($AD254,TRIM($W254)&lt;&gt;"")</formula>
    </cfRule>
  </conditionalFormatting>
  <conditionalFormatting sqref="M255:N255">
    <cfRule type="expression" dxfId="347" priority="348" stopIfTrue="1">
      <formula>希望&lt;&gt;0</formula>
    </cfRule>
  </conditionalFormatting>
  <conditionalFormatting sqref="O255:V255">
    <cfRule type="expression" dxfId="346" priority="347" stopIfTrue="1">
      <formula>OR(AND($AC255,TRIM($O255)=""), AND($AD255,TRIM($O255)&lt;&gt;""))</formula>
    </cfRule>
  </conditionalFormatting>
  <conditionalFormatting sqref="W255:Y255">
    <cfRule type="expression" dxfId="345" priority="346" stopIfTrue="1">
      <formula>AND($AD255,TRIM($W255)&lt;&gt;"")</formula>
    </cfRule>
  </conditionalFormatting>
  <conditionalFormatting sqref="M256:N256">
    <cfRule type="expression" dxfId="344" priority="345" stopIfTrue="1">
      <formula>希望&lt;&gt;0</formula>
    </cfRule>
  </conditionalFormatting>
  <conditionalFormatting sqref="O256:V256">
    <cfRule type="expression" dxfId="343" priority="344" stopIfTrue="1">
      <formula>OR(AND($AC256,TRIM($O256)=""), AND($AD256,TRIM($O256)&lt;&gt;""))</formula>
    </cfRule>
  </conditionalFormatting>
  <conditionalFormatting sqref="W256:Y256">
    <cfRule type="expression" dxfId="342" priority="343" stopIfTrue="1">
      <formula>AND($AD256,TRIM($W256)&lt;&gt;"")</formula>
    </cfRule>
  </conditionalFormatting>
  <conditionalFormatting sqref="M257:N257">
    <cfRule type="expression" dxfId="341" priority="342" stopIfTrue="1">
      <formula>希望&lt;&gt;0</formula>
    </cfRule>
  </conditionalFormatting>
  <conditionalFormatting sqref="O257:V257">
    <cfRule type="expression" dxfId="340" priority="341" stopIfTrue="1">
      <formula>OR(AND($AC257,TRIM($O257)=""), AND($AD257,TRIM($O257)&lt;&gt;""))</formula>
    </cfRule>
  </conditionalFormatting>
  <conditionalFormatting sqref="W257:Y257">
    <cfRule type="expression" dxfId="339" priority="340" stopIfTrue="1">
      <formula>AND($AD257,TRIM($W257)&lt;&gt;"")</formula>
    </cfRule>
  </conditionalFormatting>
  <conditionalFormatting sqref="M258:N258">
    <cfRule type="expression" dxfId="338" priority="339" stopIfTrue="1">
      <formula>希望&lt;&gt;0</formula>
    </cfRule>
  </conditionalFormatting>
  <conditionalFormatting sqref="O258:V258">
    <cfRule type="expression" dxfId="337" priority="338" stopIfTrue="1">
      <formula>OR(AND($AC258,TRIM($O258)=""), AND($AD258,TRIM($O258)&lt;&gt;""))</formula>
    </cfRule>
  </conditionalFormatting>
  <conditionalFormatting sqref="W258:Y258">
    <cfRule type="expression" dxfId="336" priority="337" stopIfTrue="1">
      <formula>AND($AD258,TRIM($W258)&lt;&gt;"")</formula>
    </cfRule>
  </conditionalFormatting>
  <conditionalFormatting sqref="M259:N259">
    <cfRule type="expression" dxfId="335" priority="336" stopIfTrue="1">
      <formula>希望&lt;&gt;0</formula>
    </cfRule>
  </conditionalFormatting>
  <conditionalFormatting sqref="O259:V259">
    <cfRule type="expression" dxfId="334" priority="335" stopIfTrue="1">
      <formula>OR(AND($AC259,TRIM($O259)=""), AND($AD259,TRIM($O259)&lt;&gt;""))</formula>
    </cfRule>
  </conditionalFormatting>
  <conditionalFormatting sqref="W259:Y259">
    <cfRule type="expression" dxfId="333" priority="334" stopIfTrue="1">
      <formula>AND($AD259,TRIM($W259)&lt;&gt;"")</formula>
    </cfRule>
  </conditionalFormatting>
  <conditionalFormatting sqref="M260:N260">
    <cfRule type="expression" dxfId="332" priority="333" stopIfTrue="1">
      <formula>希望&lt;&gt;0</formula>
    </cfRule>
  </conditionalFormatting>
  <conditionalFormatting sqref="O260:V260">
    <cfRule type="expression" dxfId="331" priority="332" stopIfTrue="1">
      <formula>OR(AND($AC260,TRIM($O260)=""), AND($AD260,TRIM($O260)&lt;&gt;""))</formula>
    </cfRule>
  </conditionalFormatting>
  <conditionalFormatting sqref="W260:Y260">
    <cfRule type="expression" dxfId="330" priority="331" stopIfTrue="1">
      <formula>AND($AD260,TRIM($W260)&lt;&gt;"")</formula>
    </cfRule>
  </conditionalFormatting>
  <conditionalFormatting sqref="M261:N261">
    <cfRule type="expression" dxfId="329" priority="330" stopIfTrue="1">
      <formula>希望&lt;&gt;0</formula>
    </cfRule>
  </conditionalFormatting>
  <conditionalFormatting sqref="O261:V261">
    <cfRule type="expression" dxfId="328" priority="329" stopIfTrue="1">
      <formula>OR(AND($AC261,TRIM($O261)=""), AND($AD261,TRIM($O261)&lt;&gt;""))</formula>
    </cfRule>
  </conditionalFormatting>
  <conditionalFormatting sqref="W261:Y261">
    <cfRule type="expression" dxfId="327" priority="328" stopIfTrue="1">
      <formula>AND($AD261,TRIM($W261)&lt;&gt;"")</formula>
    </cfRule>
  </conditionalFormatting>
  <conditionalFormatting sqref="M262:N262">
    <cfRule type="expression" dxfId="326" priority="327" stopIfTrue="1">
      <formula>希望&lt;&gt;0</formula>
    </cfRule>
  </conditionalFormatting>
  <conditionalFormatting sqref="O262:V262">
    <cfRule type="expression" dxfId="325" priority="326" stopIfTrue="1">
      <formula>OR(AND($AC262,TRIM($O262)=""), AND($AD262,TRIM($O262)&lt;&gt;""))</formula>
    </cfRule>
  </conditionalFormatting>
  <conditionalFormatting sqref="W262:Y262">
    <cfRule type="expression" dxfId="324" priority="325" stopIfTrue="1">
      <formula>AND($AD262,TRIM($W262)&lt;&gt;"")</formula>
    </cfRule>
  </conditionalFormatting>
  <conditionalFormatting sqref="M263:N263">
    <cfRule type="expression" dxfId="323" priority="324" stopIfTrue="1">
      <formula>希望&lt;&gt;0</formula>
    </cfRule>
  </conditionalFormatting>
  <conditionalFormatting sqref="O263:V263">
    <cfRule type="expression" dxfId="322" priority="323" stopIfTrue="1">
      <formula>OR(AND($AC263,TRIM($O263)=""), AND($AD263,TRIM($O263)&lt;&gt;""))</formula>
    </cfRule>
  </conditionalFormatting>
  <conditionalFormatting sqref="W263:Y263">
    <cfRule type="expression" dxfId="321" priority="322" stopIfTrue="1">
      <formula>AND($AD263,TRIM($W263)&lt;&gt;"")</formula>
    </cfRule>
  </conditionalFormatting>
  <conditionalFormatting sqref="M264:N264">
    <cfRule type="expression" dxfId="320" priority="321" stopIfTrue="1">
      <formula>希望&lt;&gt;0</formula>
    </cfRule>
  </conditionalFormatting>
  <conditionalFormatting sqref="O264:V264">
    <cfRule type="expression" dxfId="319" priority="320" stopIfTrue="1">
      <formula>OR(AND($AC264,TRIM($O264)=""), AND($AD264,TRIM($O264)&lt;&gt;""))</formula>
    </cfRule>
  </conditionalFormatting>
  <conditionalFormatting sqref="W264:Y264">
    <cfRule type="expression" dxfId="318" priority="319" stopIfTrue="1">
      <formula>AND($AD264,TRIM($W264)&lt;&gt;"")</formula>
    </cfRule>
  </conditionalFormatting>
  <conditionalFormatting sqref="M265:N265">
    <cfRule type="expression" dxfId="317" priority="318" stopIfTrue="1">
      <formula>希望&lt;&gt;0</formula>
    </cfRule>
  </conditionalFormatting>
  <conditionalFormatting sqref="O265:V265">
    <cfRule type="expression" dxfId="316" priority="317" stopIfTrue="1">
      <formula>OR(AND($AC265,TRIM($O265)=""), AND($AD265,TRIM($O265)&lt;&gt;""))</formula>
    </cfRule>
  </conditionalFormatting>
  <conditionalFormatting sqref="W265:Y265">
    <cfRule type="expression" dxfId="315" priority="316" stopIfTrue="1">
      <formula>AND($AD265,TRIM($W265)&lt;&gt;"")</formula>
    </cfRule>
  </conditionalFormatting>
  <conditionalFormatting sqref="M266:N266">
    <cfRule type="expression" dxfId="314" priority="315" stopIfTrue="1">
      <formula>希望&lt;&gt;0</formula>
    </cfRule>
  </conditionalFormatting>
  <conditionalFormatting sqref="O266:V266">
    <cfRule type="expression" dxfId="313" priority="314" stopIfTrue="1">
      <formula>OR(AND($AC266,TRIM($O266)=""), AND($AD266,TRIM($O266)&lt;&gt;""))</formula>
    </cfRule>
  </conditionalFormatting>
  <conditionalFormatting sqref="W266:Y266">
    <cfRule type="expression" dxfId="312" priority="313" stopIfTrue="1">
      <formula>AND($AD266,TRIM($W266)&lt;&gt;"")</formula>
    </cfRule>
  </conditionalFormatting>
  <conditionalFormatting sqref="M267:N267">
    <cfRule type="expression" dxfId="311" priority="312" stopIfTrue="1">
      <formula>希望&lt;&gt;0</formula>
    </cfRule>
  </conditionalFormatting>
  <conditionalFormatting sqref="O267:V267">
    <cfRule type="expression" dxfId="310" priority="311" stopIfTrue="1">
      <formula>OR(AND($AC267,TRIM($O267)=""), AND($AD267,TRIM($O267)&lt;&gt;""))</formula>
    </cfRule>
  </conditionalFormatting>
  <conditionalFormatting sqref="W267:Y267">
    <cfRule type="expression" dxfId="309" priority="310" stopIfTrue="1">
      <formula>AND($AD267,TRIM($W267)&lt;&gt;"")</formula>
    </cfRule>
  </conditionalFormatting>
  <conditionalFormatting sqref="M268:N268">
    <cfRule type="expression" dxfId="308" priority="309" stopIfTrue="1">
      <formula>希望&lt;&gt;0</formula>
    </cfRule>
  </conditionalFormatting>
  <conditionalFormatting sqref="O268:V268">
    <cfRule type="expression" dxfId="307" priority="308" stopIfTrue="1">
      <formula>OR(AND($AC268,TRIM($O268)=""), AND($AD268,TRIM($O268)&lt;&gt;""))</formula>
    </cfRule>
  </conditionalFormatting>
  <conditionalFormatting sqref="W268:Y268">
    <cfRule type="expression" dxfId="306" priority="307" stopIfTrue="1">
      <formula>AND($AD268,TRIM($W268)&lt;&gt;"")</formula>
    </cfRule>
  </conditionalFormatting>
  <conditionalFormatting sqref="M269:N269">
    <cfRule type="expression" dxfId="305" priority="306" stopIfTrue="1">
      <formula>希望&lt;&gt;0</formula>
    </cfRule>
  </conditionalFormatting>
  <conditionalFormatting sqref="O269:V269">
    <cfRule type="expression" dxfId="304" priority="305" stopIfTrue="1">
      <formula>OR(AND($AC269,TRIM($O269)=""), AND($AD269,TRIM($O269)&lt;&gt;""))</formula>
    </cfRule>
  </conditionalFormatting>
  <conditionalFormatting sqref="W269:Y269">
    <cfRule type="expression" dxfId="303" priority="304" stopIfTrue="1">
      <formula>AND($AD269,TRIM($W269)&lt;&gt;"")</formula>
    </cfRule>
  </conditionalFormatting>
  <conditionalFormatting sqref="M270:N270">
    <cfRule type="expression" dxfId="302" priority="303" stopIfTrue="1">
      <formula>希望&lt;&gt;0</formula>
    </cfRule>
  </conditionalFormatting>
  <conditionalFormatting sqref="O270:V270">
    <cfRule type="expression" dxfId="301" priority="302" stopIfTrue="1">
      <formula>OR(AND($AC270,TRIM($O270)=""), AND($AD270,TRIM($O270)&lt;&gt;""))</formula>
    </cfRule>
  </conditionalFormatting>
  <conditionalFormatting sqref="W270:Y270">
    <cfRule type="expression" dxfId="300" priority="301" stopIfTrue="1">
      <formula>AND($AD270,TRIM($W270)&lt;&gt;"")</formula>
    </cfRule>
  </conditionalFormatting>
  <conditionalFormatting sqref="M271:N271">
    <cfRule type="expression" dxfId="299" priority="300" stopIfTrue="1">
      <formula>希望&lt;&gt;0</formula>
    </cfRule>
  </conditionalFormatting>
  <conditionalFormatting sqref="O271:V271">
    <cfRule type="expression" dxfId="298" priority="299" stopIfTrue="1">
      <formula>OR(AND($AC271,TRIM($O271)=""), AND($AD271,TRIM($O271)&lt;&gt;""))</formula>
    </cfRule>
  </conditionalFormatting>
  <conditionalFormatting sqref="W271:Y271">
    <cfRule type="expression" dxfId="297" priority="298" stopIfTrue="1">
      <formula>AND($AD271,TRIM($W271)&lt;&gt;"")</formula>
    </cfRule>
  </conditionalFormatting>
  <conditionalFormatting sqref="M272:N272">
    <cfRule type="expression" dxfId="296" priority="297" stopIfTrue="1">
      <formula>希望&lt;&gt;0</formula>
    </cfRule>
  </conditionalFormatting>
  <conditionalFormatting sqref="O272:V272">
    <cfRule type="expression" dxfId="295" priority="296" stopIfTrue="1">
      <formula>OR(AND($AC272,TRIM($O272)=""), AND($AD272,TRIM($O272)&lt;&gt;""))</formula>
    </cfRule>
  </conditionalFormatting>
  <conditionalFormatting sqref="W272:Y272">
    <cfRule type="expression" dxfId="294" priority="295" stopIfTrue="1">
      <formula>AND($AD272,TRIM($W272)&lt;&gt;"")</formula>
    </cfRule>
  </conditionalFormatting>
  <conditionalFormatting sqref="M273:N273">
    <cfRule type="expression" dxfId="293" priority="294" stopIfTrue="1">
      <formula>希望&lt;&gt;0</formula>
    </cfRule>
  </conditionalFormatting>
  <conditionalFormatting sqref="O273:V273">
    <cfRule type="expression" dxfId="292" priority="293" stopIfTrue="1">
      <formula>OR(AND($AC273,TRIM($O273)=""), AND($AD273,TRIM($O273)&lt;&gt;""))</formula>
    </cfRule>
  </conditionalFormatting>
  <conditionalFormatting sqref="W273:Y273">
    <cfRule type="expression" dxfId="291" priority="292" stopIfTrue="1">
      <formula>AND($AD273,TRIM($W273)&lt;&gt;"")</formula>
    </cfRule>
  </conditionalFormatting>
  <conditionalFormatting sqref="M274:N274">
    <cfRule type="expression" dxfId="290" priority="291" stopIfTrue="1">
      <formula>希望&lt;&gt;0</formula>
    </cfRule>
  </conditionalFormatting>
  <conditionalFormatting sqref="O274:V274">
    <cfRule type="expression" dxfId="289" priority="290" stopIfTrue="1">
      <formula>OR(AND($AC274,TRIM($O274)=""), AND($AD274,TRIM($O274)&lt;&gt;""))</formula>
    </cfRule>
  </conditionalFormatting>
  <conditionalFormatting sqref="W274:Y274">
    <cfRule type="expression" dxfId="288" priority="289" stopIfTrue="1">
      <formula>AND($AD274,TRIM($W274)&lt;&gt;"")</formula>
    </cfRule>
  </conditionalFormatting>
  <conditionalFormatting sqref="M275:N275">
    <cfRule type="expression" dxfId="287" priority="288" stopIfTrue="1">
      <formula>希望&lt;&gt;0</formula>
    </cfRule>
  </conditionalFormatting>
  <conditionalFormatting sqref="O275:V275">
    <cfRule type="expression" dxfId="286" priority="287" stopIfTrue="1">
      <formula>OR(AND($AC275,TRIM($O275)=""), AND($AD275,TRIM($O275)&lt;&gt;""))</formula>
    </cfRule>
  </conditionalFormatting>
  <conditionalFormatting sqref="W275:Y275">
    <cfRule type="expression" dxfId="285" priority="286" stopIfTrue="1">
      <formula>AND($AD275,TRIM($W275)&lt;&gt;"")</formula>
    </cfRule>
  </conditionalFormatting>
  <conditionalFormatting sqref="M276:N276">
    <cfRule type="expression" dxfId="284" priority="285" stopIfTrue="1">
      <formula>希望&lt;&gt;0</formula>
    </cfRule>
  </conditionalFormatting>
  <conditionalFormatting sqref="O276:V276">
    <cfRule type="expression" dxfId="283" priority="284" stopIfTrue="1">
      <formula>OR(AND($AC276,TRIM($O276)=""), AND($AD276,TRIM($O276)&lt;&gt;""))</formula>
    </cfRule>
  </conditionalFormatting>
  <conditionalFormatting sqref="W276:Y276">
    <cfRule type="expression" dxfId="282" priority="283" stopIfTrue="1">
      <formula>AND($AD276,TRIM($W276)&lt;&gt;"")</formula>
    </cfRule>
  </conditionalFormatting>
  <conditionalFormatting sqref="M277:N277">
    <cfRule type="expression" dxfId="281" priority="282" stopIfTrue="1">
      <formula>希望&lt;&gt;0</formula>
    </cfRule>
  </conditionalFormatting>
  <conditionalFormatting sqref="O277:V277">
    <cfRule type="expression" dxfId="280" priority="281" stopIfTrue="1">
      <formula>OR(AND($AC277,TRIM($O277)=""), AND($AD277,TRIM($O277)&lt;&gt;""))</formula>
    </cfRule>
  </conditionalFormatting>
  <conditionalFormatting sqref="W277:Y277">
    <cfRule type="expression" dxfId="279" priority="280" stopIfTrue="1">
      <formula>AND($AD277,TRIM($W277)&lt;&gt;"")</formula>
    </cfRule>
  </conditionalFormatting>
  <conditionalFormatting sqref="M278:N278">
    <cfRule type="expression" dxfId="278" priority="279" stopIfTrue="1">
      <formula>希望&lt;&gt;0</formula>
    </cfRule>
  </conditionalFormatting>
  <conditionalFormatting sqref="O278:V278">
    <cfRule type="expression" dxfId="277" priority="278" stopIfTrue="1">
      <formula>OR(AND($AC278,TRIM($O278)=""), AND($AD278,TRIM($O278)&lt;&gt;""))</formula>
    </cfRule>
  </conditionalFormatting>
  <conditionalFormatting sqref="W278:Y278">
    <cfRule type="expression" dxfId="276" priority="277" stopIfTrue="1">
      <formula>AND($AD278,TRIM($W278)&lt;&gt;"")</formula>
    </cfRule>
  </conditionalFormatting>
  <conditionalFormatting sqref="M279:N279">
    <cfRule type="expression" dxfId="275" priority="276" stopIfTrue="1">
      <formula>希望&lt;&gt;0</formula>
    </cfRule>
  </conditionalFormatting>
  <conditionalFormatting sqref="O279:V279">
    <cfRule type="expression" dxfId="274" priority="275" stopIfTrue="1">
      <formula>OR(AND($AC279,TRIM($O279)=""), AND($AD279,TRIM($O279)&lt;&gt;""))</formula>
    </cfRule>
  </conditionalFormatting>
  <conditionalFormatting sqref="W279:Y279">
    <cfRule type="expression" dxfId="273" priority="274" stopIfTrue="1">
      <formula>AND($AD279,TRIM($W279)&lt;&gt;"")</formula>
    </cfRule>
  </conditionalFormatting>
  <conditionalFormatting sqref="M280:N280">
    <cfRule type="expression" dxfId="272" priority="273" stopIfTrue="1">
      <formula>希望&lt;&gt;0</formula>
    </cfRule>
  </conditionalFormatting>
  <conditionalFormatting sqref="O280:V280">
    <cfRule type="expression" dxfId="271" priority="272" stopIfTrue="1">
      <formula>OR(AND($AC280,TRIM($O280)=""), AND($AD280,TRIM($O280)&lt;&gt;""))</formula>
    </cfRule>
  </conditionalFormatting>
  <conditionalFormatting sqref="W280:Y280">
    <cfRule type="expression" dxfId="270" priority="271" stopIfTrue="1">
      <formula>AND($AD280,TRIM($W280)&lt;&gt;"")</formula>
    </cfRule>
  </conditionalFormatting>
  <conditionalFormatting sqref="M281:N281">
    <cfRule type="expression" dxfId="269" priority="270" stopIfTrue="1">
      <formula>希望&lt;&gt;0</formula>
    </cfRule>
  </conditionalFormatting>
  <conditionalFormatting sqref="O281:V281">
    <cfRule type="expression" dxfId="268" priority="269" stopIfTrue="1">
      <formula>OR(AND($AC281,TRIM($O281)=""), AND($AD281,TRIM($O281)&lt;&gt;""))</formula>
    </cfRule>
  </conditionalFormatting>
  <conditionalFormatting sqref="W281:Y281">
    <cfRule type="expression" dxfId="267" priority="268" stopIfTrue="1">
      <formula>AND($AD281,TRIM($W281)&lt;&gt;"")</formula>
    </cfRule>
  </conditionalFormatting>
  <conditionalFormatting sqref="M282:N282">
    <cfRule type="expression" dxfId="266" priority="267" stopIfTrue="1">
      <formula>希望&lt;&gt;0</formula>
    </cfRule>
  </conditionalFormatting>
  <conditionalFormatting sqref="O282:V282">
    <cfRule type="expression" dxfId="265" priority="266" stopIfTrue="1">
      <formula>OR(AND($AC282,TRIM($O282)=""), AND($AD282,TRIM($O282)&lt;&gt;""))</formula>
    </cfRule>
  </conditionalFormatting>
  <conditionalFormatting sqref="W282:Y282">
    <cfRule type="expression" dxfId="264" priority="265" stopIfTrue="1">
      <formula>AND($AD282,TRIM($W282)&lt;&gt;"")</formula>
    </cfRule>
  </conditionalFormatting>
  <conditionalFormatting sqref="M283:N283">
    <cfRule type="expression" dxfId="263" priority="264" stopIfTrue="1">
      <formula>希望&lt;&gt;0</formula>
    </cfRule>
  </conditionalFormatting>
  <conditionalFormatting sqref="O283:V283">
    <cfRule type="expression" dxfId="262" priority="263" stopIfTrue="1">
      <formula>OR(AND($AC283,TRIM($O283)=""), AND($AD283,TRIM($O283)&lt;&gt;""))</formula>
    </cfRule>
  </conditionalFormatting>
  <conditionalFormatting sqref="W283:Y283">
    <cfRule type="expression" dxfId="261" priority="262" stopIfTrue="1">
      <formula>AND($AD283,TRIM($W283)&lt;&gt;"")</formula>
    </cfRule>
  </conditionalFormatting>
  <conditionalFormatting sqref="M284:N284">
    <cfRule type="expression" dxfId="260" priority="261" stopIfTrue="1">
      <formula>希望&lt;&gt;0</formula>
    </cfRule>
  </conditionalFormatting>
  <conditionalFormatting sqref="O284:V284">
    <cfRule type="expression" dxfId="259" priority="260" stopIfTrue="1">
      <formula>OR(AND($AC284,TRIM($O284)=""), AND($AD284,TRIM($O284)&lt;&gt;""))</formula>
    </cfRule>
  </conditionalFormatting>
  <conditionalFormatting sqref="W284:Y284">
    <cfRule type="expression" dxfId="258" priority="259" stopIfTrue="1">
      <formula>AND($AD284,TRIM($W284)&lt;&gt;"")</formula>
    </cfRule>
  </conditionalFormatting>
  <conditionalFormatting sqref="M285:N285">
    <cfRule type="expression" dxfId="257" priority="258" stopIfTrue="1">
      <formula>希望&lt;&gt;0</formula>
    </cfRule>
  </conditionalFormatting>
  <conditionalFormatting sqref="O285:V285">
    <cfRule type="expression" dxfId="256" priority="257" stopIfTrue="1">
      <formula>OR(AND($AC285,TRIM($O285)=""), AND($AD285,TRIM($O285)&lt;&gt;""))</formula>
    </cfRule>
  </conditionalFormatting>
  <conditionalFormatting sqref="W285:Y285">
    <cfRule type="expression" dxfId="255" priority="256" stopIfTrue="1">
      <formula>AND($AD285,TRIM($W285)&lt;&gt;"")</formula>
    </cfRule>
  </conditionalFormatting>
  <conditionalFormatting sqref="M286:N286">
    <cfRule type="expression" dxfId="254" priority="255" stopIfTrue="1">
      <formula>希望&lt;&gt;0</formula>
    </cfRule>
  </conditionalFormatting>
  <conditionalFormatting sqref="O286:V286">
    <cfRule type="expression" dxfId="253" priority="254" stopIfTrue="1">
      <formula>OR(AND($AC286,TRIM($O286)=""), AND($AD286,TRIM($O286)&lt;&gt;""))</formula>
    </cfRule>
  </conditionalFormatting>
  <conditionalFormatting sqref="W286:Y286">
    <cfRule type="expression" dxfId="252" priority="253" stopIfTrue="1">
      <formula>AND($AD286,TRIM($W286)&lt;&gt;"")</formula>
    </cfRule>
  </conditionalFormatting>
  <conditionalFormatting sqref="M287:N287">
    <cfRule type="expression" dxfId="251" priority="252" stopIfTrue="1">
      <formula>希望&lt;&gt;0</formula>
    </cfRule>
  </conditionalFormatting>
  <conditionalFormatting sqref="O287:V287">
    <cfRule type="expression" dxfId="250" priority="251" stopIfTrue="1">
      <formula>OR(AND($AC287,TRIM($O287)=""), AND($AD287,TRIM($O287)&lt;&gt;""))</formula>
    </cfRule>
  </conditionalFormatting>
  <conditionalFormatting sqref="W287:Y287">
    <cfRule type="expression" dxfId="249" priority="250" stopIfTrue="1">
      <formula>AND($AD287,TRIM($W287)&lt;&gt;"")</formula>
    </cfRule>
  </conditionalFormatting>
  <conditionalFormatting sqref="M288:N288">
    <cfRule type="expression" dxfId="248" priority="249" stopIfTrue="1">
      <formula>希望&lt;&gt;0</formula>
    </cfRule>
  </conditionalFormatting>
  <conditionalFormatting sqref="O288:V288">
    <cfRule type="expression" dxfId="247" priority="248" stopIfTrue="1">
      <formula>OR(AND($AC288,TRIM($O288)=""), AND($AD288,TRIM($O288)&lt;&gt;""))</formula>
    </cfRule>
  </conditionalFormatting>
  <conditionalFormatting sqref="W288:Y288">
    <cfRule type="expression" dxfId="246" priority="247" stopIfTrue="1">
      <formula>AND($AD288,TRIM($W288)&lt;&gt;"")</formula>
    </cfRule>
  </conditionalFormatting>
  <conditionalFormatting sqref="M289:N289">
    <cfRule type="expression" dxfId="245" priority="246" stopIfTrue="1">
      <formula>希望&lt;&gt;0</formula>
    </cfRule>
  </conditionalFormatting>
  <conditionalFormatting sqref="O289:V289">
    <cfRule type="expression" dxfId="244" priority="245" stopIfTrue="1">
      <formula>OR(AND($AC289,TRIM($O289)=""), AND($AD289,TRIM($O289)&lt;&gt;""))</formula>
    </cfRule>
  </conditionalFormatting>
  <conditionalFormatting sqref="W289:Y289">
    <cfRule type="expression" dxfId="243" priority="244" stopIfTrue="1">
      <formula>AND($AD289,TRIM($W289)&lt;&gt;"")</formula>
    </cfRule>
  </conditionalFormatting>
  <conditionalFormatting sqref="M290:N290">
    <cfRule type="expression" dxfId="242" priority="243" stopIfTrue="1">
      <formula>希望&lt;&gt;0</formula>
    </cfRule>
  </conditionalFormatting>
  <conditionalFormatting sqref="O290:V290">
    <cfRule type="expression" dxfId="241" priority="242" stopIfTrue="1">
      <formula>OR(AND($AC290,TRIM($O290)=""), AND($AD290,TRIM($O290)&lt;&gt;""))</formula>
    </cfRule>
  </conditionalFormatting>
  <conditionalFormatting sqref="W290:Y290">
    <cfRule type="expression" dxfId="240" priority="241" stopIfTrue="1">
      <formula>AND($AD290,TRIM($W290)&lt;&gt;"")</formula>
    </cfRule>
  </conditionalFormatting>
  <conditionalFormatting sqref="M291:N291">
    <cfRule type="expression" dxfId="239" priority="240" stopIfTrue="1">
      <formula>希望&lt;&gt;0</formula>
    </cfRule>
  </conditionalFormatting>
  <conditionalFormatting sqref="O291:V291">
    <cfRule type="expression" dxfId="238" priority="239" stopIfTrue="1">
      <formula>OR(AND($AC291,TRIM($O291)=""), AND($AD291,TRIM($O291)&lt;&gt;""))</formula>
    </cfRule>
  </conditionalFormatting>
  <conditionalFormatting sqref="W291:Y291">
    <cfRule type="expression" dxfId="237" priority="238" stopIfTrue="1">
      <formula>AND($AD291,TRIM($W291)&lt;&gt;"")</formula>
    </cfRule>
  </conditionalFormatting>
  <conditionalFormatting sqref="M292:N292">
    <cfRule type="expression" dxfId="236" priority="237" stopIfTrue="1">
      <formula>希望&lt;&gt;0</formula>
    </cfRule>
  </conditionalFormatting>
  <conditionalFormatting sqref="O292:V292">
    <cfRule type="expression" dxfId="235" priority="236" stopIfTrue="1">
      <formula>OR(AND($AC292,TRIM($O292)=""), AND($AD292,TRIM($O292)&lt;&gt;""))</formula>
    </cfRule>
  </conditionalFormatting>
  <conditionalFormatting sqref="W292:Y292">
    <cfRule type="expression" dxfId="234" priority="235" stopIfTrue="1">
      <formula>AND($AD292,TRIM($W292)&lt;&gt;"")</formula>
    </cfRule>
  </conditionalFormatting>
  <conditionalFormatting sqref="M293:N293">
    <cfRule type="expression" dxfId="233" priority="234" stopIfTrue="1">
      <formula>希望&lt;&gt;0</formula>
    </cfRule>
  </conditionalFormatting>
  <conditionalFormatting sqref="O293:V293">
    <cfRule type="expression" dxfId="232" priority="233" stopIfTrue="1">
      <formula>OR(AND($AC293,TRIM($O293)=""), AND($AD293,TRIM($O293)&lt;&gt;""))</formula>
    </cfRule>
  </conditionalFormatting>
  <conditionalFormatting sqref="W293:Y293">
    <cfRule type="expression" dxfId="231" priority="232" stopIfTrue="1">
      <formula>AND($AD293,TRIM($W293)&lt;&gt;"")</formula>
    </cfRule>
  </conditionalFormatting>
  <conditionalFormatting sqref="M294:N294">
    <cfRule type="expression" dxfId="230" priority="231" stopIfTrue="1">
      <formula>希望&lt;&gt;0</formula>
    </cfRule>
  </conditionalFormatting>
  <conditionalFormatting sqref="O294:V294">
    <cfRule type="expression" dxfId="229" priority="230" stopIfTrue="1">
      <formula>OR(AND($AC294,TRIM($O294)=""), AND($AD294,TRIM($O294)&lt;&gt;""))</formula>
    </cfRule>
  </conditionalFormatting>
  <conditionalFormatting sqref="W294:Y294">
    <cfRule type="expression" dxfId="228" priority="229" stopIfTrue="1">
      <formula>AND($AD294,TRIM($W294)&lt;&gt;"")</formula>
    </cfRule>
  </conditionalFormatting>
  <conditionalFormatting sqref="M295:N295">
    <cfRule type="expression" dxfId="227" priority="228" stopIfTrue="1">
      <formula>希望&lt;&gt;0</formula>
    </cfRule>
  </conditionalFormatting>
  <conditionalFormatting sqref="O295:V295">
    <cfRule type="expression" dxfId="226" priority="227" stopIfTrue="1">
      <formula>OR(AND($AC295,TRIM($O295)=""), AND($AD295,TRIM($O295)&lt;&gt;""))</formula>
    </cfRule>
  </conditionalFormatting>
  <conditionalFormatting sqref="W295:Y295">
    <cfRule type="expression" dxfId="225" priority="226" stopIfTrue="1">
      <formula>AND($AD295,TRIM($W295)&lt;&gt;"")</formula>
    </cfRule>
  </conditionalFormatting>
  <conditionalFormatting sqref="M296:N296">
    <cfRule type="expression" dxfId="224" priority="225" stopIfTrue="1">
      <formula>希望&lt;&gt;0</formula>
    </cfRule>
  </conditionalFormatting>
  <conditionalFormatting sqref="O296:V296">
    <cfRule type="expression" dxfId="223" priority="224" stopIfTrue="1">
      <formula>OR(AND($AC296,TRIM($O296)=""), AND($AD296,TRIM($O296)&lt;&gt;""))</formula>
    </cfRule>
  </conditionalFormatting>
  <conditionalFormatting sqref="W296:Y296">
    <cfRule type="expression" dxfId="222" priority="223" stopIfTrue="1">
      <formula>AND($AD296,TRIM($W296)&lt;&gt;"")</formula>
    </cfRule>
  </conditionalFormatting>
  <conditionalFormatting sqref="M297:N297">
    <cfRule type="expression" dxfId="221" priority="222" stopIfTrue="1">
      <formula>希望&lt;&gt;0</formula>
    </cfRule>
  </conditionalFormatting>
  <conditionalFormatting sqref="O297:V297">
    <cfRule type="expression" dxfId="220" priority="221" stopIfTrue="1">
      <formula>OR(AND($AC297,TRIM($O297)=""), AND($AD297,TRIM($O297)&lt;&gt;""))</formula>
    </cfRule>
  </conditionalFormatting>
  <conditionalFormatting sqref="W297:Y297">
    <cfRule type="expression" dxfId="219" priority="220" stopIfTrue="1">
      <formula>AND($AD297,TRIM($W297)&lt;&gt;"")</formula>
    </cfRule>
  </conditionalFormatting>
  <conditionalFormatting sqref="M298:N298">
    <cfRule type="expression" dxfId="218" priority="219" stopIfTrue="1">
      <formula>希望&lt;&gt;0</formula>
    </cfRule>
  </conditionalFormatting>
  <conditionalFormatting sqref="O298:V298">
    <cfRule type="expression" dxfId="217" priority="218" stopIfTrue="1">
      <formula>OR(AND($AC298,TRIM($O298)=""), AND($AD298,TRIM($O298)&lt;&gt;""))</formula>
    </cfRule>
  </conditionalFormatting>
  <conditionalFormatting sqref="W298:Y298">
    <cfRule type="expression" dxfId="216" priority="217" stopIfTrue="1">
      <formula>AND($AD298,TRIM($W298)&lt;&gt;"")</formula>
    </cfRule>
  </conditionalFormatting>
  <conditionalFormatting sqref="M299:N299">
    <cfRule type="expression" dxfId="215" priority="216" stopIfTrue="1">
      <formula>希望&lt;&gt;0</formula>
    </cfRule>
  </conditionalFormatting>
  <conditionalFormatting sqref="O299:V299">
    <cfRule type="expression" dxfId="214" priority="215" stopIfTrue="1">
      <formula>OR(AND($AC299,TRIM($O299)=""), AND($AD299,TRIM($O299)&lt;&gt;""))</formula>
    </cfRule>
  </conditionalFormatting>
  <conditionalFormatting sqref="W299:Y299">
    <cfRule type="expression" dxfId="213" priority="214" stopIfTrue="1">
      <formula>AND($AD299,TRIM($W299)&lt;&gt;"")</formula>
    </cfRule>
  </conditionalFormatting>
  <conditionalFormatting sqref="M300:N300">
    <cfRule type="expression" dxfId="212" priority="213" stopIfTrue="1">
      <formula>希望&lt;&gt;0</formula>
    </cfRule>
  </conditionalFormatting>
  <conditionalFormatting sqref="O300:V300">
    <cfRule type="expression" dxfId="211" priority="212" stopIfTrue="1">
      <formula>OR(AND($AC300,TRIM($O300)=""), AND($AD300,TRIM($O300)&lt;&gt;""))</formula>
    </cfRule>
  </conditionalFormatting>
  <conditionalFormatting sqref="W300:Y300">
    <cfRule type="expression" dxfId="210" priority="211" stopIfTrue="1">
      <formula>AND($AD300,TRIM($W300)&lt;&gt;"")</formula>
    </cfRule>
  </conditionalFormatting>
  <conditionalFormatting sqref="M301:N301">
    <cfRule type="expression" dxfId="209" priority="210" stopIfTrue="1">
      <formula>希望&lt;&gt;0</formula>
    </cfRule>
  </conditionalFormatting>
  <conditionalFormatting sqref="O301:V301">
    <cfRule type="expression" dxfId="208" priority="209" stopIfTrue="1">
      <formula>OR(AND($AC301,TRIM($O301)=""), AND($AD301,TRIM($O301)&lt;&gt;""))</formula>
    </cfRule>
  </conditionalFormatting>
  <conditionalFormatting sqref="W301:Y301">
    <cfRule type="expression" dxfId="207" priority="208" stopIfTrue="1">
      <formula>AND($AD301,TRIM($W301)&lt;&gt;"")</formula>
    </cfRule>
  </conditionalFormatting>
  <conditionalFormatting sqref="M302:N302">
    <cfRule type="expression" dxfId="206" priority="207" stopIfTrue="1">
      <formula>希望&lt;&gt;0</formula>
    </cfRule>
  </conditionalFormatting>
  <conditionalFormatting sqref="O302:V302">
    <cfRule type="expression" dxfId="205" priority="206" stopIfTrue="1">
      <formula>OR(AND($AC302,TRIM($O302)=""), AND($AD302,TRIM($O302)&lt;&gt;""))</formula>
    </cfRule>
  </conditionalFormatting>
  <conditionalFormatting sqref="W302:Y302">
    <cfRule type="expression" dxfId="204" priority="205" stopIfTrue="1">
      <formula>AND($AD302,TRIM($W302)&lt;&gt;"")</formula>
    </cfRule>
  </conditionalFormatting>
  <conditionalFormatting sqref="M303:N303">
    <cfRule type="expression" dxfId="203" priority="204" stopIfTrue="1">
      <formula>希望&lt;&gt;0</formula>
    </cfRule>
  </conditionalFormatting>
  <conditionalFormatting sqref="O303:V303">
    <cfRule type="expression" dxfId="202" priority="203" stopIfTrue="1">
      <formula>OR(AND($AC303,TRIM($O303)=""), AND($AD303,TRIM($O303)&lt;&gt;""))</formula>
    </cfRule>
  </conditionalFormatting>
  <conditionalFormatting sqref="W303:Y303">
    <cfRule type="expression" dxfId="201" priority="202" stopIfTrue="1">
      <formula>AND($AD303,TRIM($W303)&lt;&gt;"")</formula>
    </cfRule>
  </conditionalFormatting>
  <conditionalFormatting sqref="M304:N304">
    <cfRule type="expression" dxfId="200" priority="201" stopIfTrue="1">
      <formula>希望&lt;&gt;0</formula>
    </cfRule>
  </conditionalFormatting>
  <conditionalFormatting sqref="O304:V304">
    <cfRule type="expression" dxfId="199" priority="200" stopIfTrue="1">
      <formula>OR(AND($AC304,TRIM($O304)=""), AND($AD304,TRIM($O304)&lt;&gt;""))</formula>
    </cfRule>
  </conditionalFormatting>
  <conditionalFormatting sqref="W304:Y304">
    <cfRule type="expression" dxfId="198" priority="199" stopIfTrue="1">
      <formula>AND($AD304,TRIM($W304)&lt;&gt;"")</formula>
    </cfRule>
  </conditionalFormatting>
  <conditionalFormatting sqref="M305:N305">
    <cfRule type="expression" dxfId="197" priority="198" stopIfTrue="1">
      <formula>希望&lt;&gt;0</formula>
    </cfRule>
  </conditionalFormatting>
  <conditionalFormatting sqref="O305:V305">
    <cfRule type="expression" dxfId="196" priority="197" stopIfTrue="1">
      <formula>OR(AND($AC305,TRIM($O305)=""), AND($AD305,TRIM($O305)&lt;&gt;""))</formula>
    </cfRule>
  </conditionalFormatting>
  <conditionalFormatting sqref="W305:Y305">
    <cfRule type="expression" dxfId="195" priority="196" stopIfTrue="1">
      <formula>AND($AD305,TRIM($W305)&lt;&gt;"")</formula>
    </cfRule>
  </conditionalFormatting>
  <conditionalFormatting sqref="M306:N306">
    <cfRule type="expression" dxfId="194" priority="195" stopIfTrue="1">
      <formula>希望&lt;&gt;0</formula>
    </cfRule>
  </conditionalFormatting>
  <conditionalFormatting sqref="O306:V306">
    <cfRule type="expression" dxfId="193" priority="194" stopIfTrue="1">
      <formula>OR(AND($AC306,TRIM($O306)=""), AND($AD306,TRIM($O306)&lt;&gt;""))</formula>
    </cfRule>
  </conditionalFormatting>
  <conditionalFormatting sqref="W306:Y306">
    <cfRule type="expression" dxfId="192" priority="193" stopIfTrue="1">
      <formula>AND($AD306,TRIM($W306)&lt;&gt;"")</formula>
    </cfRule>
  </conditionalFormatting>
  <conditionalFormatting sqref="M307:N307">
    <cfRule type="expression" dxfId="191" priority="192" stopIfTrue="1">
      <formula>希望&lt;&gt;0</formula>
    </cfRule>
  </conditionalFormatting>
  <conditionalFormatting sqref="O307:V307">
    <cfRule type="expression" dxfId="190" priority="191" stopIfTrue="1">
      <formula>OR(AND($AC307,TRIM($O307)=""), AND($AD307,TRIM($O307)&lt;&gt;""))</formula>
    </cfRule>
  </conditionalFormatting>
  <conditionalFormatting sqref="W307:Y307">
    <cfRule type="expression" dxfId="189" priority="190" stopIfTrue="1">
      <formula>AND($AD307,TRIM($W307)&lt;&gt;"")</formula>
    </cfRule>
  </conditionalFormatting>
  <conditionalFormatting sqref="M308:N308">
    <cfRule type="expression" dxfId="188" priority="189" stopIfTrue="1">
      <formula>希望&lt;&gt;0</formula>
    </cfRule>
  </conditionalFormatting>
  <conditionalFormatting sqref="O308:V308">
    <cfRule type="expression" dxfId="187" priority="188" stopIfTrue="1">
      <formula>OR(AND($AC308,TRIM($O308)=""), AND($AD308,TRIM($O308)&lt;&gt;""))</formula>
    </cfRule>
  </conditionalFormatting>
  <conditionalFormatting sqref="W308:Y308">
    <cfRule type="expression" dxfId="186" priority="187" stopIfTrue="1">
      <formula>AND($AD308,TRIM($W308)&lt;&gt;"")</formula>
    </cfRule>
  </conditionalFormatting>
  <conditionalFormatting sqref="M309:N309">
    <cfRule type="expression" dxfId="185" priority="186" stopIfTrue="1">
      <formula>希望&lt;&gt;0</formula>
    </cfRule>
  </conditionalFormatting>
  <conditionalFormatting sqref="O309:V309">
    <cfRule type="expression" dxfId="184" priority="185" stopIfTrue="1">
      <formula>OR(AND($AC309,TRIM($O309)=""), AND($AD309,TRIM($O309)&lt;&gt;""))</formula>
    </cfRule>
  </conditionalFormatting>
  <conditionalFormatting sqref="W309:Y309">
    <cfRule type="expression" dxfId="183" priority="184" stopIfTrue="1">
      <formula>AND($AD309,TRIM($W309)&lt;&gt;"")</formula>
    </cfRule>
  </conditionalFormatting>
  <conditionalFormatting sqref="M310:N310">
    <cfRule type="expression" dxfId="182" priority="183" stopIfTrue="1">
      <formula>希望&lt;&gt;0</formula>
    </cfRule>
  </conditionalFormatting>
  <conditionalFormatting sqref="O310:V310">
    <cfRule type="expression" dxfId="181" priority="182" stopIfTrue="1">
      <formula>OR(AND($AC310,TRIM($O310)=""), AND($AD310,TRIM($O310)&lt;&gt;""))</formula>
    </cfRule>
  </conditionalFormatting>
  <conditionalFormatting sqref="W310:Y310">
    <cfRule type="expression" dxfId="180" priority="181" stopIfTrue="1">
      <formula>AND($AD310,TRIM($W310)&lt;&gt;"")</formula>
    </cfRule>
  </conditionalFormatting>
  <conditionalFormatting sqref="M311:N311">
    <cfRule type="expression" dxfId="179" priority="180" stopIfTrue="1">
      <formula>希望&lt;&gt;0</formula>
    </cfRule>
  </conditionalFormatting>
  <conditionalFormatting sqref="O311:V311">
    <cfRule type="expression" dxfId="178" priority="179" stopIfTrue="1">
      <formula>OR(AND($AC311,TRIM($O311)=""), AND($AD311,TRIM($O311)&lt;&gt;""))</formula>
    </cfRule>
  </conditionalFormatting>
  <conditionalFormatting sqref="W311:Y311">
    <cfRule type="expression" dxfId="177" priority="178" stopIfTrue="1">
      <formula>AND($AD311,TRIM($W311)&lt;&gt;"")</formula>
    </cfRule>
  </conditionalFormatting>
  <conditionalFormatting sqref="M312:N312">
    <cfRule type="expression" dxfId="176" priority="177" stopIfTrue="1">
      <formula>希望&lt;&gt;0</formula>
    </cfRule>
  </conditionalFormatting>
  <conditionalFormatting sqref="O312:V312">
    <cfRule type="expression" dxfId="175" priority="176" stopIfTrue="1">
      <formula>OR(AND($AC312,TRIM($O312)=""), AND($AD312,TRIM($O312)&lt;&gt;""))</formula>
    </cfRule>
  </conditionalFormatting>
  <conditionalFormatting sqref="W312:Y312">
    <cfRule type="expression" dxfId="174" priority="175" stopIfTrue="1">
      <formula>AND($AD312,TRIM($W312)&lt;&gt;"")</formula>
    </cfRule>
  </conditionalFormatting>
  <conditionalFormatting sqref="M313:N313">
    <cfRule type="expression" dxfId="173" priority="174" stopIfTrue="1">
      <formula>希望&lt;&gt;0</formula>
    </cfRule>
  </conditionalFormatting>
  <conditionalFormatting sqref="O313:V313">
    <cfRule type="expression" dxfId="172" priority="173" stopIfTrue="1">
      <formula>OR(AND($AC313,TRIM($O313)=""), AND($AD313,TRIM($O313)&lt;&gt;""))</formula>
    </cfRule>
  </conditionalFormatting>
  <conditionalFormatting sqref="W313:Y313">
    <cfRule type="expression" dxfId="171" priority="172" stopIfTrue="1">
      <formula>AND($AD313,TRIM($W313)&lt;&gt;"")</formula>
    </cfRule>
  </conditionalFormatting>
  <conditionalFormatting sqref="M314:N314">
    <cfRule type="expression" dxfId="170" priority="171" stopIfTrue="1">
      <formula>希望&lt;&gt;0</formula>
    </cfRule>
  </conditionalFormatting>
  <conditionalFormatting sqref="O314:V314">
    <cfRule type="expression" dxfId="169" priority="170" stopIfTrue="1">
      <formula>OR(AND($AC314,TRIM($O314)=""), AND($AD314,TRIM($O314)&lt;&gt;""))</formula>
    </cfRule>
  </conditionalFormatting>
  <conditionalFormatting sqref="W314:Y314">
    <cfRule type="expression" dxfId="168" priority="169" stopIfTrue="1">
      <formula>AND($AD314,TRIM($W314)&lt;&gt;"")</formula>
    </cfRule>
  </conditionalFormatting>
  <conditionalFormatting sqref="M315:N315">
    <cfRule type="expression" dxfId="167" priority="168" stopIfTrue="1">
      <formula>希望&lt;&gt;0</formula>
    </cfRule>
  </conditionalFormatting>
  <conditionalFormatting sqref="O315:V315">
    <cfRule type="expression" dxfId="166" priority="167" stopIfTrue="1">
      <formula>OR(AND($AC315,TRIM($O315)=""), AND($AD315,TRIM($O315)&lt;&gt;""))</formula>
    </cfRule>
  </conditionalFormatting>
  <conditionalFormatting sqref="W315:Y315">
    <cfRule type="expression" dxfId="165" priority="166" stopIfTrue="1">
      <formula>AND($AD315,TRIM($W315)&lt;&gt;"")</formula>
    </cfRule>
  </conditionalFormatting>
  <conditionalFormatting sqref="M316:N316">
    <cfRule type="expression" dxfId="164" priority="165" stopIfTrue="1">
      <formula>希望&lt;&gt;0</formula>
    </cfRule>
  </conditionalFormatting>
  <conditionalFormatting sqref="O316:V316">
    <cfRule type="expression" dxfId="163" priority="164" stopIfTrue="1">
      <formula>OR(AND($AC316,TRIM($O316)=""), AND($AD316,TRIM($O316)&lt;&gt;""))</formula>
    </cfRule>
  </conditionalFormatting>
  <conditionalFormatting sqref="W316:Y316">
    <cfRule type="expression" dxfId="162" priority="163" stopIfTrue="1">
      <formula>AND($AD316,TRIM($W316)&lt;&gt;"")</formula>
    </cfRule>
  </conditionalFormatting>
  <conditionalFormatting sqref="M317:N317">
    <cfRule type="expression" dxfId="161" priority="162" stopIfTrue="1">
      <formula>希望&lt;&gt;0</formula>
    </cfRule>
  </conditionalFormatting>
  <conditionalFormatting sqref="O317:V317">
    <cfRule type="expression" dxfId="160" priority="161" stopIfTrue="1">
      <formula>OR(AND($AC317,TRIM($O317)=""), AND($AD317,TRIM($O317)&lt;&gt;""))</formula>
    </cfRule>
  </conditionalFormatting>
  <conditionalFormatting sqref="W317:Y317">
    <cfRule type="expression" dxfId="159" priority="160" stopIfTrue="1">
      <formula>AND($AD317,TRIM($W317)&lt;&gt;"")</formula>
    </cfRule>
  </conditionalFormatting>
  <conditionalFormatting sqref="M318:N318">
    <cfRule type="expression" dxfId="158" priority="159" stopIfTrue="1">
      <formula>希望&lt;&gt;0</formula>
    </cfRule>
  </conditionalFormatting>
  <conditionalFormatting sqref="O318:V318">
    <cfRule type="expression" dxfId="157" priority="158" stopIfTrue="1">
      <formula>OR(AND($AC318,TRIM($O318)=""), AND($AD318,TRIM($O318)&lt;&gt;""))</formula>
    </cfRule>
  </conditionalFormatting>
  <conditionalFormatting sqref="W318:Y318">
    <cfRule type="expression" dxfId="156" priority="157" stopIfTrue="1">
      <formula>AND($AD318,TRIM($W318)&lt;&gt;"")</formula>
    </cfRule>
  </conditionalFormatting>
  <conditionalFormatting sqref="M319:N319">
    <cfRule type="expression" dxfId="155" priority="156" stopIfTrue="1">
      <formula>希望&lt;&gt;0</formula>
    </cfRule>
  </conditionalFormatting>
  <conditionalFormatting sqref="O319:V319">
    <cfRule type="expression" dxfId="154" priority="155" stopIfTrue="1">
      <formula>OR(AND($AC319,TRIM($O319)=""), AND($AD319,TRIM($O319)&lt;&gt;""))</formula>
    </cfRule>
  </conditionalFormatting>
  <conditionalFormatting sqref="W319:Y319">
    <cfRule type="expression" dxfId="153" priority="154" stopIfTrue="1">
      <formula>AND($AD319,TRIM($W319)&lt;&gt;"")</formula>
    </cfRule>
  </conditionalFormatting>
  <conditionalFormatting sqref="M320:N320">
    <cfRule type="expression" dxfId="152" priority="153" stopIfTrue="1">
      <formula>希望&lt;&gt;0</formula>
    </cfRule>
  </conditionalFormatting>
  <conditionalFormatting sqref="O320:V320">
    <cfRule type="expression" dxfId="151" priority="152" stopIfTrue="1">
      <formula>OR(AND($AC320,TRIM($O320)=""), AND($AD320,TRIM($O320)&lt;&gt;""))</formula>
    </cfRule>
  </conditionalFormatting>
  <conditionalFormatting sqref="W320:Y320">
    <cfRule type="expression" dxfId="150" priority="151" stopIfTrue="1">
      <formula>AND($AD320,TRIM($W320)&lt;&gt;"")</formula>
    </cfRule>
  </conditionalFormatting>
  <conditionalFormatting sqref="M321:N321">
    <cfRule type="expression" dxfId="149" priority="150" stopIfTrue="1">
      <formula>希望&lt;&gt;0</formula>
    </cfRule>
  </conditionalFormatting>
  <conditionalFormatting sqref="O321:V321">
    <cfRule type="expression" dxfId="148" priority="149" stopIfTrue="1">
      <formula>OR(AND($AC321,TRIM($O321)=""), AND($AD321,TRIM($O321)&lt;&gt;""))</formula>
    </cfRule>
  </conditionalFormatting>
  <conditionalFormatting sqref="W321:Y321">
    <cfRule type="expression" dxfId="147" priority="148" stopIfTrue="1">
      <formula>AND($AD321,TRIM($W321)&lt;&gt;"")</formula>
    </cfRule>
  </conditionalFormatting>
  <conditionalFormatting sqref="M326:N326">
    <cfRule type="expression" dxfId="146" priority="147" stopIfTrue="1">
      <formula>希望&lt;&gt;0</formula>
    </cfRule>
  </conditionalFormatting>
  <conditionalFormatting sqref="O326:V326">
    <cfRule type="expression" dxfId="145" priority="146" stopIfTrue="1">
      <formula>OR(AND($AC326,TRIM($O326)=""), AND($AD326,TRIM($O326)&lt;&gt;""))</formula>
    </cfRule>
  </conditionalFormatting>
  <conditionalFormatting sqref="W326:Y326">
    <cfRule type="expression" dxfId="144" priority="145" stopIfTrue="1">
      <formula>AND($AD326,TRIM($W326)&lt;&gt;"")</formula>
    </cfRule>
  </conditionalFormatting>
  <conditionalFormatting sqref="M327:N327">
    <cfRule type="expression" dxfId="143" priority="144" stopIfTrue="1">
      <formula>希望&lt;&gt;0</formula>
    </cfRule>
  </conditionalFormatting>
  <conditionalFormatting sqref="O327:V327">
    <cfRule type="expression" dxfId="142" priority="143" stopIfTrue="1">
      <formula>OR(AND($AC327,TRIM($O327)=""), AND($AD327,TRIM($O327)&lt;&gt;""))</formula>
    </cfRule>
  </conditionalFormatting>
  <conditionalFormatting sqref="W327:Y327">
    <cfRule type="expression" dxfId="141" priority="142" stopIfTrue="1">
      <formula>AND($AD327,TRIM($W327)&lt;&gt;"")</formula>
    </cfRule>
  </conditionalFormatting>
  <conditionalFormatting sqref="M328:N328">
    <cfRule type="expression" dxfId="140" priority="141" stopIfTrue="1">
      <formula>希望&lt;&gt;0</formula>
    </cfRule>
  </conditionalFormatting>
  <conditionalFormatting sqref="O328:V328">
    <cfRule type="expression" dxfId="139" priority="140" stopIfTrue="1">
      <formula>OR(AND($AC328,TRIM($O328)=""), AND($AD328,TRIM($O328)&lt;&gt;""))</formula>
    </cfRule>
  </conditionalFormatting>
  <conditionalFormatting sqref="W328:Y328">
    <cfRule type="expression" dxfId="138" priority="139" stopIfTrue="1">
      <formula>AND($AD328,TRIM($W328)&lt;&gt;"")</formula>
    </cfRule>
  </conditionalFormatting>
  <conditionalFormatting sqref="M329:N329">
    <cfRule type="expression" dxfId="137" priority="138" stopIfTrue="1">
      <formula>希望&lt;&gt;0</formula>
    </cfRule>
  </conditionalFormatting>
  <conditionalFormatting sqref="O329:V329">
    <cfRule type="expression" dxfId="136" priority="137" stopIfTrue="1">
      <formula>OR(AND($AC329,TRIM($O329)=""), AND($AD329,TRIM($O329)&lt;&gt;""))</formula>
    </cfRule>
  </conditionalFormatting>
  <conditionalFormatting sqref="W329:Y329">
    <cfRule type="expression" dxfId="135" priority="136" stopIfTrue="1">
      <formula>AND($AD329,TRIM($W329)&lt;&gt;"")</formula>
    </cfRule>
  </conditionalFormatting>
  <conditionalFormatting sqref="M330:N330">
    <cfRule type="expression" dxfId="134" priority="135" stopIfTrue="1">
      <formula>希望&lt;&gt;0</formula>
    </cfRule>
  </conditionalFormatting>
  <conditionalFormatting sqref="O330:V330">
    <cfRule type="expression" dxfId="133" priority="134" stopIfTrue="1">
      <formula>OR(AND($AC330,TRIM($O330)=""), AND($AD330,TRIM($O330)&lt;&gt;""))</formula>
    </cfRule>
  </conditionalFormatting>
  <conditionalFormatting sqref="W330:Y330">
    <cfRule type="expression" dxfId="132" priority="133" stopIfTrue="1">
      <formula>AND($AD330,TRIM($W330)&lt;&gt;"")</formula>
    </cfRule>
  </conditionalFormatting>
  <conditionalFormatting sqref="M331:N331">
    <cfRule type="expression" dxfId="131" priority="132" stopIfTrue="1">
      <formula>希望&lt;&gt;0</formula>
    </cfRule>
  </conditionalFormatting>
  <conditionalFormatting sqref="O331:V331">
    <cfRule type="expression" dxfId="130" priority="131" stopIfTrue="1">
      <formula>OR(AND($AC331,TRIM($O331)=""), AND($AD331,TRIM($O331)&lt;&gt;""))</formula>
    </cfRule>
  </conditionalFormatting>
  <conditionalFormatting sqref="W331:Y331">
    <cfRule type="expression" dxfId="129" priority="130" stopIfTrue="1">
      <formula>AND($AD331,TRIM($W331)&lt;&gt;"")</formula>
    </cfRule>
  </conditionalFormatting>
  <conditionalFormatting sqref="M332:N332">
    <cfRule type="expression" dxfId="128" priority="129" stopIfTrue="1">
      <formula>希望&lt;&gt;0</formula>
    </cfRule>
  </conditionalFormatting>
  <conditionalFormatting sqref="O332:V332">
    <cfRule type="expression" dxfId="127" priority="128" stopIfTrue="1">
      <formula>OR(AND($AC332,TRIM($O332)=""), AND($AD332,TRIM($O332)&lt;&gt;""))</formula>
    </cfRule>
  </conditionalFormatting>
  <conditionalFormatting sqref="W332:Y332">
    <cfRule type="expression" dxfId="126" priority="127" stopIfTrue="1">
      <formula>AND($AD332,TRIM($W332)&lt;&gt;"")</formula>
    </cfRule>
  </conditionalFormatting>
  <conditionalFormatting sqref="M333:N333">
    <cfRule type="expression" dxfId="125" priority="126" stopIfTrue="1">
      <formula>希望&lt;&gt;0</formula>
    </cfRule>
  </conditionalFormatting>
  <conditionalFormatting sqref="O333:V333">
    <cfRule type="expression" dxfId="124" priority="125" stopIfTrue="1">
      <formula>OR(AND($AC333,TRIM($O333)=""), AND($AD333,TRIM($O333)&lt;&gt;""))</formula>
    </cfRule>
  </conditionalFormatting>
  <conditionalFormatting sqref="W333:Y333">
    <cfRule type="expression" dxfId="123" priority="124" stopIfTrue="1">
      <formula>AND($AD333,TRIM($W333)&lt;&gt;"")</formula>
    </cfRule>
  </conditionalFormatting>
  <conditionalFormatting sqref="M334:N334">
    <cfRule type="expression" dxfId="122" priority="123" stopIfTrue="1">
      <formula>希望&lt;&gt;0</formula>
    </cfRule>
  </conditionalFormatting>
  <conditionalFormatting sqref="O334:V334">
    <cfRule type="expression" dxfId="121" priority="122" stopIfTrue="1">
      <formula>OR(AND($AC334,TRIM($O334)=""), AND($AD334,TRIM($O334)&lt;&gt;""))</formula>
    </cfRule>
  </conditionalFormatting>
  <conditionalFormatting sqref="W334:Y334">
    <cfRule type="expression" dxfId="120" priority="121" stopIfTrue="1">
      <formula>AND($AD334,TRIM($W334)&lt;&gt;"")</formula>
    </cfRule>
  </conditionalFormatting>
  <conditionalFormatting sqref="M335:N335">
    <cfRule type="expression" dxfId="119" priority="120" stopIfTrue="1">
      <formula>希望&lt;&gt;0</formula>
    </cfRule>
  </conditionalFormatting>
  <conditionalFormatting sqref="O335:V335">
    <cfRule type="expression" dxfId="118" priority="119" stopIfTrue="1">
      <formula>OR(AND($AC335,TRIM($O335)=""), AND($AD335,TRIM($O335)&lt;&gt;""))</formula>
    </cfRule>
  </conditionalFormatting>
  <conditionalFormatting sqref="W335:Y335">
    <cfRule type="expression" dxfId="117" priority="118" stopIfTrue="1">
      <formula>AND($AD335,TRIM($W335)&lt;&gt;"")</formula>
    </cfRule>
  </conditionalFormatting>
  <conditionalFormatting sqref="M336:N336">
    <cfRule type="expression" dxfId="116" priority="117" stopIfTrue="1">
      <formula>希望&lt;&gt;0</formula>
    </cfRule>
  </conditionalFormatting>
  <conditionalFormatting sqref="O336:V336">
    <cfRule type="expression" dxfId="115" priority="116" stopIfTrue="1">
      <formula>OR(AND($AC336,TRIM($O336)=""), AND($AD336,TRIM($O336)&lt;&gt;""))</formula>
    </cfRule>
  </conditionalFormatting>
  <conditionalFormatting sqref="W336:Y336">
    <cfRule type="expression" dxfId="114" priority="115" stopIfTrue="1">
      <formula>AND($AD336,TRIM($W336)&lt;&gt;"")</formula>
    </cfRule>
  </conditionalFormatting>
  <conditionalFormatting sqref="M337:N337">
    <cfRule type="expression" dxfId="113" priority="114" stopIfTrue="1">
      <formula>希望&lt;&gt;0</formula>
    </cfRule>
  </conditionalFormatting>
  <conditionalFormatting sqref="O337:V337">
    <cfRule type="expression" dxfId="112" priority="113" stopIfTrue="1">
      <formula>OR(AND($AC337,TRIM($O337)=""), AND($AD337,TRIM($O337)&lt;&gt;""))</formula>
    </cfRule>
  </conditionalFormatting>
  <conditionalFormatting sqref="W337:Y337">
    <cfRule type="expression" dxfId="111" priority="112" stopIfTrue="1">
      <formula>AND($AD337,TRIM($W337)&lt;&gt;"")</formula>
    </cfRule>
  </conditionalFormatting>
  <conditionalFormatting sqref="M338:N338">
    <cfRule type="expression" dxfId="110" priority="111" stopIfTrue="1">
      <formula>希望&lt;&gt;0</formula>
    </cfRule>
  </conditionalFormatting>
  <conditionalFormatting sqref="O338:V338">
    <cfRule type="expression" dxfId="109" priority="110" stopIfTrue="1">
      <formula>OR(AND($AC338,TRIM($O338)=""), AND($AD338,TRIM($O338)&lt;&gt;""))</formula>
    </cfRule>
  </conditionalFormatting>
  <conditionalFormatting sqref="W338:Y338">
    <cfRule type="expression" dxfId="108" priority="109" stopIfTrue="1">
      <formula>AND($AD338,TRIM($W338)&lt;&gt;"")</formula>
    </cfRule>
  </conditionalFormatting>
  <conditionalFormatting sqref="M339:N339">
    <cfRule type="expression" dxfId="107" priority="108" stopIfTrue="1">
      <formula>希望&lt;&gt;0</formula>
    </cfRule>
  </conditionalFormatting>
  <conditionalFormatting sqref="O339:V339">
    <cfRule type="expression" dxfId="106" priority="107" stopIfTrue="1">
      <formula>OR(AND($AC339,TRIM($O339)=""), AND($AD339,TRIM($O339)&lt;&gt;""))</formula>
    </cfRule>
  </conditionalFormatting>
  <conditionalFormatting sqref="W339:Y339">
    <cfRule type="expression" dxfId="105" priority="106" stopIfTrue="1">
      <formula>AND($AD339,TRIM($W339)&lt;&gt;"")</formula>
    </cfRule>
  </conditionalFormatting>
  <conditionalFormatting sqref="M340:N340">
    <cfRule type="expression" dxfId="104" priority="105" stopIfTrue="1">
      <formula>希望&lt;&gt;0</formula>
    </cfRule>
  </conditionalFormatting>
  <conditionalFormatting sqref="O340:V340">
    <cfRule type="expression" dxfId="103" priority="104" stopIfTrue="1">
      <formula>OR(AND($AC340,TRIM($O340)=""), AND($AD340,TRIM($O340)&lt;&gt;""))</formula>
    </cfRule>
  </conditionalFormatting>
  <conditionalFormatting sqref="W340:Y340">
    <cfRule type="expression" dxfId="102" priority="103" stopIfTrue="1">
      <formula>AND($AD340,TRIM($W340)&lt;&gt;"")</formula>
    </cfRule>
  </conditionalFormatting>
  <conditionalFormatting sqref="M341:N341">
    <cfRule type="expression" dxfId="101" priority="102" stopIfTrue="1">
      <formula>希望&lt;&gt;0</formula>
    </cfRule>
  </conditionalFormatting>
  <conditionalFormatting sqref="O341:V341">
    <cfRule type="expression" dxfId="100" priority="101" stopIfTrue="1">
      <formula>OR(AND($AC341,TRIM($O341)=""), AND($AD341,TRIM($O341)&lt;&gt;""))</formula>
    </cfRule>
  </conditionalFormatting>
  <conditionalFormatting sqref="W341:Y341">
    <cfRule type="expression" dxfId="99" priority="100" stopIfTrue="1">
      <formula>AND($AD341,TRIM($W341)&lt;&gt;"")</formula>
    </cfRule>
  </conditionalFormatting>
  <conditionalFormatting sqref="M342:N342">
    <cfRule type="expression" dxfId="98" priority="99" stopIfTrue="1">
      <formula>希望&lt;&gt;0</formula>
    </cfRule>
  </conditionalFormatting>
  <conditionalFormatting sqref="O342:V342">
    <cfRule type="expression" dxfId="97" priority="98" stopIfTrue="1">
      <formula>OR(AND($AC342,TRIM($O342)=""), AND($AD342,TRIM($O342)&lt;&gt;""))</formula>
    </cfRule>
  </conditionalFormatting>
  <conditionalFormatting sqref="W342:Y342">
    <cfRule type="expression" dxfId="96" priority="97" stopIfTrue="1">
      <formula>AND($AD342,TRIM($W342)&lt;&gt;"")</formula>
    </cfRule>
  </conditionalFormatting>
  <conditionalFormatting sqref="M343:N343">
    <cfRule type="expression" dxfId="95" priority="96" stopIfTrue="1">
      <formula>希望&lt;&gt;0</formula>
    </cfRule>
  </conditionalFormatting>
  <conditionalFormatting sqref="O343:V343">
    <cfRule type="expression" dxfId="94" priority="95" stopIfTrue="1">
      <formula>OR(AND($AC343,TRIM($O343)=""), AND($AD343,TRIM($O343)&lt;&gt;""))</formula>
    </cfRule>
  </conditionalFormatting>
  <conditionalFormatting sqref="W343:Y343">
    <cfRule type="expression" dxfId="93" priority="94" stopIfTrue="1">
      <formula>AND($AD343,TRIM($W343)&lt;&gt;"")</formula>
    </cfRule>
  </conditionalFormatting>
  <conditionalFormatting sqref="M344:N344">
    <cfRule type="expression" dxfId="92" priority="93" stopIfTrue="1">
      <formula>希望&lt;&gt;0</formula>
    </cfRule>
  </conditionalFormatting>
  <conditionalFormatting sqref="O344:V344">
    <cfRule type="expression" dxfId="91" priority="92" stopIfTrue="1">
      <formula>OR(AND($AC344,TRIM($O344)=""), AND($AD344,TRIM($O344)&lt;&gt;""))</formula>
    </cfRule>
  </conditionalFormatting>
  <conditionalFormatting sqref="W344:Y344">
    <cfRule type="expression" dxfId="90" priority="91" stopIfTrue="1">
      <formula>AND($AD344,TRIM($W344)&lt;&gt;"")</formula>
    </cfRule>
  </conditionalFormatting>
  <conditionalFormatting sqref="M345:N345">
    <cfRule type="expression" dxfId="89" priority="90" stopIfTrue="1">
      <formula>希望&lt;&gt;0</formula>
    </cfRule>
  </conditionalFormatting>
  <conditionalFormatting sqref="O345:V345">
    <cfRule type="expression" dxfId="88" priority="89" stopIfTrue="1">
      <formula>OR(AND($AC345,TRIM($O345)=""), AND($AD345,TRIM($O345)&lt;&gt;""))</formula>
    </cfRule>
  </conditionalFormatting>
  <conditionalFormatting sqref="W345:Y345">
    <cfRule type="expression" dxfId="87" priority="88" stopIfTrue="1">
      <formula>AND($AD345,TRIM($W345)&lt;&gt;"")</formula>
    </cfRule>
  </conditionalFormatting>
  <conditionalFormatting sqref="M346:N346">
    <cfRule type="expression" dxfId="86" priority="87" stopIfTrue="1">
      <formula>希望&lt;&gt;0</formula>
    </cfRule>
  </conditionalFormatting>
  <conditionalFormatting sqref="O346:V346">
    <cfRule type="expression" dxfId="85" priority="86" stopIfTrue="1">
      <formula>OR(AND($AC346,TRIM($O346)=""), AND($AD346,TRIM($O346)&lt;&gt;""))</formula>
    </cfRule>
  </conditionalFormatting>
  <conditionalFormatting sqref="W346:Y346">
    <cfRule type="expression" dxfId="84" priority="85" stopIfTrue="1">
      <formula>AND($AD346,TRIM($W346)&lt;&gt;"")</formula>
    </cfRule>
  </conditionalFormatting>
  <conditionalFormatting sqref="M347:N347">
    <cfRule type="expression" dxfId="83" priority="84" stopIfTrue="1">
      <formula>希望&lt;&gt;0</formula>
    </cfRule>
  </conditionalFormatting>
  <conditionalFormatting sqref="O347:V347">
    <cfRule type="expression" dxfId="82" priority="83" stopIfTrue="1">
      <formula>OR(AND($AC347,TRIM($O347)=""), AND($AD347,TRIM($O347)&lt;&gt;""))</formula>
    </cfRule>
  </conditionalFormatting>
  <conditionalFormatting sqref="W347:Y347">
    <cfRule type="expression" dxfId="81" priority="82" stopIfTrue="1">
      <formula>AND($AD347,TRIM($W347)&lt;&gt;"")</formula>
    </cfRule>
  </conditionalFormatting>
  <conditionalFormatting sqref="M348:N348">
    <cfRule type="expression" dxfId="80" priority="81" stopIfTrue="1">
      <formula>希望&lt;&gt;0</formula>
    </cfRule>
  </conditionalFormatting>
  <conditionalFormatting sqref="O348:V348">
    <cfRule type="expression" dxfId="79" priority="80" stopIfTrue="1">
      <formula>OR(AND($AC348,TRIM($O348)=""), AND($AD348,TRIM($O348)&lt;&gt;""))</formula>
    </cfRule>
  </conditionalFormatting>
  <conditionalFormatting sqref="W348:Y348">
    <cfRule type="expression" dxfId="78" priority="79" stopIfTrue="1">
      <formula>AND($AD348,TRIM($W348)&lt;&gt;"")</formula>
    </cfRule>
  </conditionalFormatting>
  <conditionalFormatting sqref="M349:N349">
    <cfRule type="expression" dxfId="77" priority="78" stopIfTrue="1">
      <formula>希望&lt;&gt;0</formula>
    </cfRule>
  </conditionalFormatting>
  <conditionalFormatting sqref="O349:V349">
    <cfRule type="expression" dxfId="76" priority="77" stopIfTrue="1">
      <formula>OR(AND($AC349,TRIM($O349)=""), AND($AD349,TRIM($O349)&lt;&gt;""))</formula>
    </cfRule>
  </conditionalFormatting>
  <conditionalFormatting sqref="W349:Y349">
    <cfRule type="expression" dxfId="75" priority="76" stopIfTrue="1">
      <formula>AND($AD349,TRIM($W349)&lt;&gt;"")</formula>
    </cfRule>
  </conditionalFormatting>
  <conditionalFormatting sqref="M350:N350">
    <cfRule type="expression" dxfId="74" priority="75" stopIfTrue="1">
      <formula>希望&lt;&gt;0</formula>
    </cfRule>
  </conditionalFormatting>
  <conditionalFormatting sqref="O350:V350">
    <cfRule type="expression" dxfId="73" priority="74" stopIfTrue="1">
      <formula>OR(AND($AC350,TRIM($O350)=""), AND($AD350,TRIM($O350)&lt;&gt;""))</formula>
    </cfRule>
  </conditionalFormatting>
  <conditionalFormatting sqref="W350:Y350">
    <cfRule type="expression" dxfId="72" priority="73" stopIfTrue="1">
      <formula>AND($AD350,TRIM($W350)&lt;&gt;"")</formula>
    </cfRule>
  </conditionalFormatting>
  <conditionalFormatting sqref="M351:N351">
    <cfRule type="expression" dxfId="71" priority="72" stopIfTrue="1">
      <formula>希望&lt;&gt;0</formula>
    </cfRule>
  </conditionalFormatting>
  <conditionalFormatting sqref="O351:V351">
    <cfRule type="expression" dxfId="70" priority="71" stopIfTrue="1">
      <formula>OR(AND($AC351,TRIM($O351)=""), AND($AD351,TRIM($O351)&lt;&gt;""))</formula>
    </cfRule>
  </conditionalFormatting>
  <conditionalFormatting sqref="W351:Y351">
    <cfRule type="expression" dxfId="69" priority="70" stopIfTrue="1">
      <formula>AND($AD351,TRIM($W351)&lt;&gt;"")</formula>
    </cfRule>
  </conditionalFormatting>
  <conditionalFormatting sqref="M352:N352">
    <cfRule type="expression" dxfId="68" priority="69" stopIfTrue="1">
      <formula>希望&lt;&gt;0</formula>
    </cfRule>
  </conditionalFormatting>
  <conditionalFormatting sqref="O352:V352">
    <cfRule type="expression" dxfId="67" priority="68" stopIfTrue="1">
      <formula>OR(AND($AC352,TRIM($O352)=""), AND($AD352,TRIM($O352)&lt;&gt;""))</formula>
    </cfRule>
  </conditionalFormatting>
  <conditionalFormatting sqref="W352:Y352">
    <cfRule type="expression" dxfId="66" priority="67" stopIfTrue="1">
      <formula>AND($AD352,TRIM($W352)&lt;&gt;"")</formula>
    </cfRule>
  </conditionalFormatting>
  <conditionalFormatting sqref="M353:N353">
    <cfRule type="expression" dxfId="65" priority="66" stopIfTrue="1">
      <formula>希望&lt;&gt;0</formula>
    </cfRule>
  </conditionalFormatting>
  <conditionalFormatting sqref="O353:V353">
    <cfRule type="expression" dxfId="64" priority="65" stopIfTrue="1">
      <formula>OR(AND($AC353,TRIM($O353)=""), AND($AD353,TRIM($O353)&lt;&gt;""))</formula>
    </cfRule>
  </conditionalFormatting>
  <conditionalFormatting sqref="W353:Y353">
    <cfRule type="expression" dxfId="63" priority="64" stopIfTrue="1">
      <formula>AND($AD353,TRIM($W353)&lt;&gt;"")</formula>
    </cfRule>
  </conditionalFormatting>
  <conditionalFormatting sqref="M354:N354">
    <cfRule type="expression" dxfId="62" priority="63" stopIfTrue="1">
      <formula>希望&lt;&gt;0</formula>
    </cfRule>
  </conditionalFormatting>
  <conditionalFormatting sqref="O354:V354">
    <cfRule type="expression" dxfId="61" priority="62" stopIfTrue="1">
      <formula>OR(AND($AC354,TRIM($O354)=""), AND($AD354,TRIM($O354)&lt;&gt;""))</formula>
    </cfRule>
  </conditionalFormatting>
  <conditionalFormatting sqref="W354:Y354">
    <cfRule type="expression" dxfId="60" priority="61" stopIfTrue="1">
      <formula>AND($AD354,TRIM($W354)&lt;&gt;"")</formula>
    </cfRule>
  </conditionalFormatting>
  <conditionalFormatting sqref="M355:N355">
    <cfRule type="expression" dxfId="59" priority="60" stopIfTrue="1">
      <formula>希望&lt;&gt;0</formula>
    </cfRule>
  </conditionalFormatting>
  <conditionalFormatting sqref="O355:V355">
    <cfRule type="expression" dxfId="58" priority="59" stopIfTrue="1">
      <formula>OR(AND($AC355,TRIM($O355)=""), AND($AD355,TRIM($O355)&lt;&gt;""))</formula>
    </cfRule>
  </conditionalFormatting>
  <conditionalFormatting sqref="W355:Y355">
    <cfRule type="expression" dxfId="57" priority="58" stopIfTrue="1">
      <formula>AND($AD355,TRIM($W355)&lt;&gt;"")</formula>
    </cfRule>
  </conditionalFormatting>
  <conditionalFormatting sqref="M356:N356">
    <cfRule type="expression" dxfId="56" priority="57" stopIfTrue="1">
      <formula>希望&lt;&gt;0</formula>
    </cfRule>
  </conditionalFormatting>
  <conditionalFormatting sqref="O356:V356">
    <cfRule type="expression" dxfId="55" priority="56" stopIfTrue="1">
      <formula>OR(AND($AC356,TRIM($O356)=""), AND($AD356,TRIM($O356)&lt;&gt;""))</formula>
    </cfRule>
  </conditionalFormatting>
  <conditionalFormatting sqref="W356:Y356">
    <cfRule type="expression" dxfId="54" priority="55" stopIfTrue="1">
      <formula>AND($AD356,TRIM($W356)&lt;&gt;"")</formula>
    </cfRule>
  </conditionalFormatting>
  <conditionalFormatting sqref="M357:N357">
    <cfRule type="expression" dxfId="53" priority="54" stopIfTrue="1">
      <formula>希望&lt;&gt;0</formula>
    </cfRule>
  </conditionalFormatting>
  <conditionalFormatting sqref="O357:V357">
    <cfRule type="expression" dxfId="52" priority="53" stopIfTrue="1">
      <formula>OR(AND($AC357,TRIM($O357)=""), AND($AD357,TRIM($O357)&lt;&gt;""))</formula>
    </cfRule>
  </conditionalFormatting>
  <conditionalFormatting sqref="W357:Y357">
    <cfRule type="expression" dxfId="51" priority="52" stopIfTrue="1">
      <formula>AND($AD357,TRIM($W357)&lt;&gt;"")</formula>
    </cfRule>
  </conditionalFormatting>
  <conditionalFormatting sqref="M358:N358">
    <cfRule type="expression" dxfId="50" priority="51" stopIfTrue="1">
      <formula>希望&lt;&gt;0</formula>
    </cfRule>
  </conditionalFormatting>
  <conditionalFormatting sqref="O358:V358">
    <cfRule type="expression" dxfId="49" priority="50" stopIfTrue="1">
      <formula>OR(AND($AC358,TRIM($O358)=""), AND($AD358,TRIM($O358)&lt;&gt;""))</formula>
    </cfRule>
  </conditionalFormatting>
  <conditionalFormatting sqref="W358:Y358">
    <cfRule type="expression" dxfId="48" priority="49" stopIfTrue="1">
      <formula>AND($AD358,TRIM($W358)&lt;&gt;"")</formula>
    </cfRule>
  </conditionalFormatting>
  <conditionalFormatting sqref="M359:N359">
    <cfRule type="expression" dxfId="47" priority="48" stopIfTrue="1">
      <formula>希望&lt;&gt;0</formula>
    </cfRule>
  </conditionalFormatting>
  <conditionalFormatting sqref="O359:V359">
    <cfRule type="expression" dxfId="46" priority="47" stopIfTrue="1">
      <formula>OR(AND($AC359,TRIM($O359)=""), AND($AD359,TRIM($O359)&lt;&gt;""))</formula>
    </cfRule>
  </conditionalFormatting>
  <conditionalFormatting sqref="W359:Y359">
    <cfRule type="expression" dxfId="45" priority="46" stopIfTrue="1">
      <formula>AND($AD359,TRIM($W359)&lt;&gt;"")</formula>
    </cfRule>
  </conditionalFormatting>
  <conditionalFormatting sqref="M360:N360">
    <cfRule type="expression" dxfId="44" priority="45" stopIfTrue="1">
      <formula>希望&lt;&gt;0</formula>
    </cfRule>
  </conditionalFormatting>
  <conditionalFormatting sqref="O360:V360">
    <cfRule type="expression" dxfId="43" priority="44" stopIfTrue="1">
      <formula>OR(AND($AC360,TRIM($O360)=""), AND($AD360,TRIM($O360)&lt;&gt;""))</formula>
    </cfRule>
  </conditionalFormatting>
  <conditionalFormatting sqref="W360:Y360">
    <cfRule type="expression" dxfId="42" priority="43" stopIfTrue="1">
      <formula>AND($AD360,TRIM($W360)&lt;&gt;"")</formula>
    </cfRule>
  </conditionalFormatting>
  <conditionalFormatting sqref="M361:N361">
    <cfRule type="expression" dxfId="41" priority="42" stopIfTrue="1">
      <formula>希望&lt;&gt;0</formula>
    </cfRule>
  </conditionalFormatting>
  <conditionalFormatting sqref="O361:V361">
    <cfRule type="expression" dxfId="40" priority="41" stopIfTrue="1">
      <formula>OR(AND($AC361,TRIM($O361)=""), AND($AD361,TRIM($O361)&lt;&gt;""))</formula>
    </cfRule>
  </conditionalFormatting>
  <conditionalFormatting sqref="W361:Y361">
    <cfRule type="expression" dxfId="39" priority="40" stopIfTrue="1">
      <formula>AND($AD361,TRIM($W361)&lt;&gt;"")</formula>
    </cfRule>
  </conditionalFormatting>
  <conditionalFormatting sqref="M362:N362">
    <cfRule type="expression" dxfId="38" priority="39" stopIfTrue="1">
      <formula>希望&lt;&gt;0</formula>
    </cfRule>
  </conditionalFormatting>
  <conditionalFormatting sqref="O362:V362">
    <cfRule type="expression" dxfId="37" priority="38" stopIfTrue="1">
      <formula>OR(AND($AC362,TRIM($O362)=""), AND($AD362,TRIM($O362)&lt;&gt;""))</formula>
    </cfRule>
  </conditionalFormatting>
  <conditionalFormatting sqref="W362:Y362">
    <cfRule type="expression" dxfId="36" priority="37" stopIfTrue="1">
      <formula>AND($AD362,TRIM($W362)&lt;&gt;"")</formula>
    </cfRule>
  </conditionalFormatting>
  <conditionalFormatting sqref="M363:N363">
    <cfRule type="expression" dxfId="35" priority="36" stopIfTrue="1">
      <formula>希望&lt;&gt;0</formula>
    </cfRule>
  </conditionalFormatting>
  <conditionalFormatting sqref="O363:V363">
    <cfRule type="expression" dxfId="34" priority="35" stopIfTrue="1">
      <formula>OR(AND($AC363,TRIM($O363)=""), AND($AD363,TRIM($O363)&lt;&gt;""))</formula>
    </cfRule>
  </conditionalFormatting>
  <conditionalFormatting sqref="W363:Y363">
    <cfRule type="expression" dxfId="33" priority="34" stopIfTrue="1">
      <formula>AND($AD363,TRIM($W363)&lt;&gt;"")</formula>
    </cfRule>
  </conditionalFormatting>
  <conditionalFormatting sqref="M364:N364">
    <cfRule type="expression" dxfId="32" priority="33" stopIfTrue="1">
      <formula>希望&lt;&gt;0</formula>
    </cfRule>
  </conditionalFormatting>
  <conditionalFormatting sqref="O364:V364">
    <cfRule type="expression" dxfId="31" priority="32" stopIfTrue="1">
      <formula>OR(AND($AC364,TRIM($O364)=""), AND($AD364,TRIM($O364)&lt;&gt;""))</formula>
    </cfRule>
  </conditionalFormatting>
  <conditionalFormatting sqref="W364:Y364">
    <cfRule type="expression" dxfId="30" priority="31" stopIfTrue="1">
      <formula>AND($AD364,TRIM($W364)&lt;&gt;"")</formula>
    </cfRule>
  </conditionalFormatting>
  <conditionalFormatting sqref="M365:N365">
    <cfRule type="expression" dxfId="29" priority="30" stopIfTrue="1">
      <formula>希望&lt;&gt;0</formula>
    </cfRule>
  </conditionalFormatting>
  <conditionalFormatting sqref="O365:V365">
    <cfRule type="expression" dxfId="28" priority="29" stopIfTrue="1">
      <formula>OR(AND($AC365,TRIM($O365)=""), AND($AD365,TRIM($O365)&lt;&gt;""))</formula>
    </cfRule>
  </conditionalFormatting>
  <conditionalFormatting sqref="W365:Y365">
    <cfRule type="expression" dxfId="27" priority="28" stopIfTrue="1">
      <formula>AND($AD365,TRIM($W365)&lt;&gt;"")</formula>
    </cfRule>
  </conditionalFormatting>
  <conditionalFormatting sqref="M366:N366">
    <cfRule type="expression" dxfId="26" priority="27" stopIfTrue="1">
      <formula>希望&lt;&gt;0</formula>
    </cfRule>
  </conditionalFormatting>
  <conditionalFormatting sqref="O366:V366">
    <cfRule type="expression" dxfId="25" priority="26" stopIfTrue="1">
      <formula>OR(AND($AC366,TRIM($O366)=""), AND($AD366,TRIM($O366)&lt;&gt;""))</formula>
    </cfRule>
  </conditionalFormatting>
  <conditionalFormatting sqref="W366:Y366">
    <cfRule type="expression" dxfId="24" priority="25" stopIfTrue="1">
      <formula>AND($AD366,TRIM($W366)&lt;&gt;"")</formula>
    </cfRule>
  </conditionalFormatting>
  <conditionalFormatting sqref="M367:N367">
    <cfRule type="expression" dxfId="23" priority="24" stopIfTrue="1">
      <formula>希望&lt;&gt;0</formula>
    </cfRule>
  </conditionalFormatting>
  <conditionalFormatting sqref="O367:V367">
    <cfRule type="expression" dxfId="22" priority="23" stopIfTrue="1">
      <formula>OR(AND($AC367,TRIM($O367)=""), AND($AD367,TRIM($O367)&lt;&gt;""))</formula>
    </cfRule>
  </conditionalFormatting>
  <conditionalFormatting sqref="W367:Y367">
    <cfRule type="expression" dxfId="21" priority="22" stopIfTrue="1">
      <formula>AND($AD367,TRIM($W367)&lt;&gt;"")</formula>
    </cfRule>
  </conditionalFormatting>
  <conditionalFormatting sqref="M368:N368">
    <cfRule type="expression" dxfId="20" priority="21" stopIfTrue="1">
      <formula>希望&lt;&gt;0</formula>
    </cfRule>
  </conditionalFormatting>
  <conditionalFormatting sqref="O368:V368">
    <cfRule type="expression" dxfId="19" priority="20" stopIfTrue="1">
      <formula>OR(AND($AC368,TRIM($O368)=""), AND($AD368,TRIM($O368)&lt;&gt;""))</formula>
    </cfRule>
  </conditionalFormatting>
  <conditionalFormatting sqref="W368:Y368">
    <cfRule type="expression" dxfId="18" priority="19" stopIfTrue="1">
      <formula>AND($AD368,TRIM($W368)&lt;&gt;"")</formula>
    </cfRule>
  </conditionalFormatting>
  <conditionalFormatting sqref="M369:N369">
    <cfRule type="expression" dxfId="17" priority="18" stopIfTrue="1">
      <formula>希望&lt;&gt;0</formula>
    </cfRule>
  </conditionalFormatting>
  <conditionalFormatting sqref="O369:V369">
    <cfRule type="expression" dxfId="16" priority="17" stopIfTrue="1">
      <formula>OR(AND($AC369,TRIM($O369)=""), AND($AD369,TRIM($O369)&lt;&gt;""))</formula>
    </cfRule>
  </conditionalFormatting>
  <conditionalFormatting sqref="W369:Y369">
    <cfRule type="expression" dxfId="15" priority="16" stopIfTrue="1">
      <formula>AND($AD369,TRIM($W369)&lt;&gt;"")</formula>
    </cfRule>
  </conditionalFormatting>
  <conditionalFormatting sqref="M370:N370">
    <cfRule type="expression" dxfId="14" priority="15" stopIfTrue="1">
      <formula>希望&lt;&gt;0</formula>
    </cfRule>
  </conditionalFormatting>
  <conditionalFormatting sqref="O370:V370">
    <cfRule type="expression" dxfId="13" priority="14" stopIfTrue="1">
      <formula>OR(AND($AC370,TRIM($O370)=""), AND($AD370,TRIM($O370)&lt;&gt;""))</formula>
    </cfRule>
  </conditionalFormatting>
  <conditionalFormatting sqref="W370:Y370">
    <cfRule type="expression" dxfId="12" priority="13" stopIfTrue="1">
      <formula>AND($AD370,TRIM($W370)&lt;&gt;"")</formula>
    </cfRule>
  </conditionalFormatting>
  <conditionalFormatting sqref="M371:N371">
    <cfRule type="expression" dxfId="11" priority="12" stopIfTrue="1">
      <formula>希望&lt;&gt;0</formula>
    </cfRule>
  </conditionalFormatting>
  <conditionalFormatting sqref="O371:V371">
    <cfRule type="expression" dxfId="10" priority="11" stopIfTrue="1">
      <formula>OR(AND($AC371,TRIM($O371)=""), AND($AD371,TRIM($O371)&lt;&gt;""))</formula>
    </cfRule>
  </conditionalFormatting>
  <conditionalFormatting sqref="W371:Y371">
    <cfRule type="expression" dxfId="9" priority="10" stopIfTrue="1">
      <formula>AND($AD371,TRIM($W371)&lt;&gt;"")</formula>
    </cfRule>
  </conditionalFormatting>
  <conditionalFormatting sqref="M372:N372">
    <cfRule type="expression" dxfId="8" priority="9" stopIfTrue="1">
      <formula>希望&lt;&gt;0</formula>
    </cfRule>
  </conditionalFormatting>
  <conditionalFormatting sqref="O372:V372">
    <cfRule type="expression" dxfId="7" priority="8" stopIfTrue="1">
      <formula>OR(AND($AC372,TRIM($O372)=""), AND($AD372,TRIM($O372)&lt;&gt;""))</formula>
    </cfRule>
  </conditionalFormatting>
  <conditionalFormatting sqref="W372:Y372">
    <cfRule type="expression" dxfId="6" priority="7" stopIfTrue="1">
      <formula>AND($AD372,TRIM($W372)&lt;&gt;"")</formula>
    </cfRule>
  </conditionalFormatting>
  <conditionalFormatting sqref="M373:N373">
    <cfRule type="expression" dxfId="5" priority="6" stopIfTrue="1">
      <formula>希望&lt;&gt;0</formula>
    </cfRule>
  </conditionalFormatting>
  <conditionalFormatting sqref="O373:V373">
    <cfRule type="expression" dxfId="4" priority="5" stopIfTrue="1">
      <formula>OR(AND($AC373,TRIM($O373)=""), AND($AD373,TRIM($O373)&lt;&gt;""))</formula>
    </cfRule>
  </conditionalFormatting>
  <conditionalFormatting sqref="W373:Y373">
    <cfRule type="expression" dxfId="3" priority="4" stopIfTrue="1">
      <formula>AND($AD373,TRIM($W373)&lt;&gt;"")</formula>
    </cfRule>
  </conditionalFormatting>
  <conditionalFormatting sqref="M374:N374">
    <cfRule type="expression" dxfId="2" priority="3" stopIfTrue="1">
      <formula>希望&lt;&gt;0</formula>
    </cfRule>
  </conditionalFormatting>
  <conditionalFormatting sqref="O374:V374">
    <cfRule type="expression" dxfId="1" priority="2" stopIfTrue="1">
      <formula>OR(AND($AC374,TRIM($O374)=""), AND($AD374,TRIM($O374)&lt;&gt;""))</formula>
    </cfRule>
  </conditionalFormatting>
  <conditionalFormatting sqref="W374:Y374">
    <cfRule type="expression" dxfId="0" priority="1" stopIfTrue="1">
      <formula>AND($AD374,TRIM($W374)&lt;&gt;"")</formula>
    </cfRule>
  </conditionalFormatting>
  <dataValidations count="344">
    <dataValidation imeMode="hiragana" allowBlank="1" showInputMessage="1" showErrorMessage="1" sqref="N184:V184 N185:V185 N186:V186 N187:V187 O233:V233 O234:V234 O235:V235 O236:V236 O237:V237 O238:V238 O239:V239 O240:V240 O241:V241 O242:V242 O243:V243 O244:V244 O245:V245 O246:V246 O247:V247 O248:V248 O249:V249 O250:V250 O251:V251 O252:V252 O253:V253 O254:V254 O255:V255 O256:V256 O257:V257 O258:V258 O259:V259 O260:V260 O261:V261 O262:V262 O263:V263 O264:V264 O265:V265 O266:V266 O267:V267 O268:V268 O269:V269 O270:V270 O271:V271 O272:V272 O273:V273 O274:V274 O275:V275 O276:V276 O277:V277 O278:V278 O279:V279 O280:V280 O281:V281 O282:V282 O283:V283 O284:V284 O285:V285 O286:V286 O287:V287 O288:V288 O289:V289 O290:V290 O291:V291 O292:V292 O293:V293 O294:V294 O295:V295 O296:V296 O297:V297 O298:V298 O299:V299 O300:V300 O301:V301 O302:V302 O303:V303 O304:V304 O305:V305 O306:V306 O307:V307 O308:V308 O309:V309 O310:V310 O311:V311 O312:V312 O313:V313 O314:V314 O315:V315 O316:V316 O317:V317 O318:V318 O319:V319 O320:V320 O321:V321 O326:V326 O327:V327 O328:V328 O329:V329 O330:V330 O331:V331 O332:V332 O333:V333 O334:V334 O335:V335 O336:V336 O337:V337 O338:V338 O339:V339 O340:V340 O341:V341 O342:V342 O343:V343 O344:V344 O345:V345 O346:V346 O347:V347 O348:V348 O349:V349 O350:V350 O351:V351 O352:V352 O353:V353 O354:V354 O355:V355 O356:V356 O357:V357 O358:V358 O359:V359 O360:V360 O361:V361 O362:V362 O363:V363 O364:V364 O365:V365 O366:V366 O367:V367 O368:V368 O369:V369 O370:V370 O371:V371 O372:V372 O373:V373 O374:V374" xr:uid="{E2B410F9-928D-42AA-97F6-58BD09059ED3}"/>
    <dataValidation imeMode="hiragana" allowBlank="1" showInputMessage="1" showErrorMessage="1" sqref="I22:Y22" xr:uid="{5ED70285-20CE-4923-9A7D-70D3F2E7968F}"/>
    <dataValidation type="whole" imeMode="halfAlpha" allowBlank="1" showInputMessage="1" showErrorMessage="1" error="7桁の数字を入力してください" sqref="I20:M20" xr:uid="{8073FF8B-5E87-4D00-99FB-2D23D3C6707F}">
      <formula1>0</formula1>
      <formula2>9999999</formula2>
    </dataValidation>
    <dataValidation imeMode="fullKatakana" allowBlank="1" showInputMessage="1" showErrorMessage="1" sqref="I24:Y24" xr:uid="{4CB37E6D-6322-4674-A61C-5A02075D1091}"/>
    <dataValidation imeMode="hiragana" allowBlank="1" showInputMessage="1" showErrorMessage="1" sqref="I26:Y26" xr:uid="{553F2FB5-3813-4159-A2D0-DDE57FD30E1E}"/>
    <dataValidation imeMode="hiragana" allowBlank="1" showInputMessage="1" showErrorMessage="1" sqref="I28:Y28" xr:uid="{817726ED-E738-44D8-8D77-6F47E212782D}"/>
    <dataValidation imeMode="fullKatakana" allowBlank="1" showInputMessage="1" showErrorMessage="1" sqref="I30:Y30" xr:uid="{C04E6EF7-4469-4E23-A919-DFD5E3BCEF98}"/>
    <dataValidation imeMode="hiragana" allowBlank="1" showInputMessage="1" showErrorMessage="1" sqref="I32:Y32" xr:uid="{35223783-6733-42D6-AC8A-11DC58BFA56B}"/>
    <dataValidation imeMode="halfAlpha" allowBlank="1" showInputMessage="1" showErrorMessage="1" sqref="I34:M34" xr:uid="{B96E3ACC-2BED-4114-8586-0FC78C000AF3}"/>
    <dataValidation imeMode="halfAlpha" allowBlank="1" showInputMessage="1" showErrorMessage="1" sqref="P34" xr:uid="{2EFC13C3-9824-44AC-8044-9A0DB590205A}"/>
    <dataValidation imeMode="halfAlpha" allowBlank="1" showInputMessage="1" showErrorMessage="1" sqref="I36:M36" xr:uid="{C0BBAC7C-6AC5-46E2-8E35-2C5BD175C79E}"/>
    <dataValidation imeMode="halfAlpha" allowBlank="1" showInputMessage="1" showErrorMessage="1" sqref="I38:Y38" xr:uid="{A9DE58D5-FB83-4D90-98E3-621E3832FF99}"/>
    <dataValidation type="list" imeMode="halfAlpha" allowBlank="1" showInputMessage="1" showErrorMessage="1" error="リストから選択してください" sqref="I40:M40" xr:uid="{8BF4C12E-2EA2-49A8-8C8A-6C8E02ADE8F1}">
      <formula1>"一致する,一致しない"</formula1>
    </dataValidation>
    <dataValidation type="list" imeMode="halfAlpha" allowBlank="1" showInputMessage="1" showErrorMessage="1" error="リストから選択してください" sqref="I63:M63" xr:uid="{8ACA7EF6-43C9-49B5-920D-FAF892DB6C0E}">
      <formula1>"しない,する"</formula1>
    </dataValidation>
    <dataValidation type="whole" imeMode="halfAlpha" allowBlank="1" showInputMessage="1" showErrorMessage="1" error="7桁の数字を入力してください" sqref="I69:M69" xr:uid="{471B5375-5600-482E-8276-268C1AFCEF9E}">
      <formula1>0</formula1>
      <formula2>9999999</formula2>
    </dataValidation>
    <dataValidation imeMode="hiragana" allowBlank="1" showInputMessage="1" showErrorMessage="1" sqref="I71:Y71" xr:uid="{89822E0C-C1FF-4606-9BE2-DA446E4F3580}"/>
    <dataValidation imeMode="fullKatakana" allowBlank="1" showInputMessage="1" showErrorMessage="1" sqref="I73:Y73" xr:uid="{5DE0D437-F19A-4D31-B483-64348F436F9C}"/>
    <dataValidation imeMode="hiragana" allowBlank="1" showInputMessage="1" showErrorMessage="1" sqref="I75:Y75" xr:uid="{0EBDCCF9-7308-4791-B1A0-24A8A5B8948A}"/>
    <dataValidation imeMode="hiragana" allowBlank="1" showInputMessage="1" showErrorMessage="1" sqref="I77:Y77" xr:uid="{6772D898-2C01-4C14-BC12-3646E3ABABE2}"/>
    <dataValidation imeMode="fullKatakana" allowBlank="1" showInputMessage="1" showErrorMessage="1" sqref="I79:Y79" xr:uid="{D23B1C60-42CB-4A6F-8D8A-BDEDFF1E856A}"/>
    <dataValidation imeMode="hiragana" allowBlank="1" showInputMessage="1" showErrorMessage="1" sqref="I81:Y81" xr:uid="{7A44A2A5-289C-42CF-8D61-99BEE7C85989}"/>
    <dataValidation imeMode="halfAlpha" allowBlank="1" showInputMessage="1" showErrorMessage="1" sqref="I83:M83" xr:uid="{91D2F663-4553-4E30-9F4A-B3FDEE75AB7A}"/>
    <dataValidation imeMode="halfAlpha" allowBlank="1" showInputMessage="1" showErrorMessage="1" sqref="P83" xr:uid="{43B51803-7BBF-4EE0-B230-D221FFC8E5AF}"/>
    <dataValidation imeMode="halfAlpha" allowBlank="1" showInputMessage="1" showErrorMessage="1" sqref="I85:M85" xr:uid="{2D53ED60-61C4-46F2-9F6A-424610F32C55}"/>
    <dataValidation imeMode="halfAlpha" allowBlank="1" showInputMessage="1" showErrorMessage="1" sqref="I87:Y87" xr:uid="{AC9FE6DE-E0FB-435F-935E-09DFC11E3F0A}"/>
    <dataValidation imeMode="hiragana" allowBlank="1" showInputMessage="1" showErrorMessage="1" sqref="I112:Y112" xr:uid="{C2EAEB7C-83A1-4FEE-B65D-846F0918ED06}"/>
    <dataValidation imeMode="fullKatakana" allowBlank="1" showInputMessage="1" showErrorMessage="1" sqref="I114:Y114" xr:uid="{2C12FA89-C782-42E7-9C5E-5BAF3074CBA5}"/>
    <dataValidation imeMode="hiragana" allowBlank="1" showInputMessage="1" showErrorMessage="1" sqref="I116:Y116" xr:uid="{007B97B7-4D95-4955-81D3-C122208BD950}"/>
    <dataValidation type="whole" imeMode="halfAlpha" allowBlank="1" showInputMessage="1" showErrorMessage="1" error="7桁の数字を入力してください" sqref="I118:M118" xr:uid="{CD69248A-F792-44B9-B7D7-5547A5F9780A}">
      <formula1>0</formula1>
      <formula2>9999999</formula2>
    </dataValidation>
    <dataValidation imeMode="hiragana" allowBlank="1" showInputMessage="1" showErrorMessage="1" sqref="I120:Y120" xr:uid="{5EE664D0-DD82-47EA-A2F2-9A81E600C767}"/>
    <dataValidation imeMode="halfAlpha" allowBlank="1" showInputMessage="1" showErrorMessage="1" sqref="I122:M122" xr:uid="{172A7F54-01A7-4AAA-B6C1-924E45194BAF}"/>
    <dataValidation imeMode="halfAlpha" allowBlank="1" showInputMessage="1" showErrorMessage="1" sqref="P122" xr:uid="{3B5F38F8-67CA-4071-9118-A93CBACEAD68}"/>
    <dataValidation imeMode="halfAlpha" allowBlank="1" showInputMessage="1" showErrorMessage="1" sqref="I124:M124" xr:uid="{55C5A4A8-E2A0-4F6A-8B5B-14B547F4F386}"/>
    <dataValidation imeMode="halfAlpha" allowBlank="1" showInputMessage="1" showErrorMessage="1" sqref="I126:Y126" xr:uid="{1EAD8450-D98F-4D0B-ACE4-121775284D21}"/>
    <dataValidation type="list" imeMode="halfAlpha" allowBlank="1" showInputMessage="1" showErrorMessage="1" error="リストから選択してください" sqref="I153:M153" xr:uid="{7353C38C-6015-460C-A366-E56ADCD3D2C8}">
      <formula1>"しない,する"</formula1>
    </dataValidation>
    <dataValidation imeMode="fullKatakana" allowBlank="1" showInputMessage="1" showErrorMessage="1" sqref="I155:Y155" xr:uid="{95B255DA-AE2C-47B1-AE6A-D2709EE1CC3E}"/>
    <dataValidation imeMode="hiragana" allowBlank="1" showInputMessage="1" showErrorMessage="1" sqref="I157:Y157" xr:uid="{A85A1994-896E-4D3A-A740-6636D2DCDD55}"/>
    <dataValidation imeMode="halfAlpha" allowBlank="1" showInputMessage="1" showErrorMessage="1" sqref="I159:M159" xr:uid="{2B231B4E-5D20-4036-876E-ED350C75B0AD}"/>
    <dataValidation type="whole" imeMode="halfAlpha" allowBlank="1" showInputMessage="1" showErrorMessage="1" error="7桁の数字を入力してください" sqref="I161:M161" xr:uid="{9ECDEDA7-C71A-46FF-AA47-4331A2E43441}">
      <formula1>0</formula1>
      <formula2>9999999</formula2>
    </dataValidation>
    <dataValidation imeMode="hiragana" allowBlank="1" showInputMessage="1" showErrorMessage="1" sqref="I163:Y163" xr:uid="{763B3B97-8E8A-417E-B0B6-7AE3C5C7DD8A}"/>
    <dataValidation imeMode="halfAlpha" allowBlank="1" showInputMessage="1" showErrorMessage="1" sqref="I165:M165" xr:uid="{B79D9D4E-CA5A-463D-B6E1-9851ABD22230}"/>
    <dataValidation imeMode="halfAlpha" allowBlank="1" showInputMessage="1" showErrorMessage="1" sqref="I167:M167" xr:uid="{8D494003-2750-498B-9DC1-F1FEBC2485FC}"/>
    <dataValidation imeMode="halfAlpha" allowBlank="1" showInputMessage="1" showErrorMessage="1" sqref="I169:Y169" xr:uid="{B99D9027-81B6-451D-B03B-2B947C7C9C00}"/>
    <dataValidation type="date" imeMode="halfAlpha" allowBlank="1" showInputMessage="1" showErrorMessage="1" error="有効な日付を入力してください" sqref="I176:M176" xr:uid="{DB2B96A1-E62B-408B-84E9-306516C3C11B}">
      <formula1>92</formula1>
      <formula2>73415</formula2>
    </dataValidation>
    <dataValidation imeMode="hiragana" allowBlank="1" showInputMessage="1" showErrorMessage="1" sqref="I178:M178" xr:uid="{F4A355E2-A19D-4F6B-9AE2-A3DF154D8220}"/>
    <dataValidation allowBlank="1" showInputMessage="1" showErrorMessage="1" sqref="B182 I207:M207 I213:M213 I227:M227 B232" xr:uid="{32CC5265-CE39-470A-BBD3-ACE9DBB833FD}"/>
    <dataValidation type="list" imeMode="halfAlpha" allowBlank="1" showInputMessage="1" showErrorMessage="1" error="リストから選択してください" sqref="K183:M183" xr:uid="{A9163AE0-6E99-43D1-A808-57369BB42CB5}">
      <formula1>"○,　"</formula1>
    </dataValidation>
    <dataValidation type="list" imeMode="halfAlpha" allowBlank="1" showInputMessage="1" showErrorMessage="1" error="リストから選択してください" sqref="K184:M184" xr:uid="{5C839CFB-CE34-4E5D-B8F9-95ABC505A0A5}">
      <formula1>"○,　"</formula1>
    </dataValidation>
    <dataValidation type="list" imeMode="halfAlpha" allowBlank="1" showInputMessage="1" showErrorMessage="1" error="リストから選択してください" sqref="K185:M185" xr:uid="{EBFA75BB-0B17-4F06-8DDA-415CC92E8704}">
      <formula1>"○,　"</formula1>
    </dataValidation>
    <dataValidation type="list" imeMode="halfAlpha" allowBlank="1" showInputMessage="1" showErrorMessage="1" error="リストから選択してください" sqref="K186:M187" xr:uid="{76E6632B-A8D0-4F09-8702-1BBC140262BA}">
      <formula1>"○,　"</formula1>
    </dataValidation>
    <dataValidation type="whole" imeMode="halfAlpha" allowBlank="1" showInputMessage="1" showErrorMessage="1" error="有効な数字を入力してください" sqref="W186:X186" xr:uid="{0F8F067A-D2BA-411E-A915-7AA9C0A70B4F}">
      <formula1>0</formula1>
      <formula2>100</formula2>
    </dataValidation>
    <dataValidation type="whole" imeMode="halfAlpha" allowBlank="1" showInputMessage="1" showErrorMessage="1" error="有効な数字を入力してください" sqref="W187:X187" xr:uid="{0EC43CD8-880D-45CA-99E9-73BE71F1DC86}">
      <formula1>0</formula1>
      <formula2>100</formula2>
    </dataValidation>
    <dataValidation type="whole" imeMode="halfAlpha" allowBlank="1" showInputMessage="1" showErrorMessage="1" error="有効な数字を入力してください" sqref="I189:M189" xr:uid="{5D2F8F79-B40D-4453-84A3-4078628F4CC4}">
      <formula1>0</formula1>
      <formula2>9999999999</formula2>
    </dataValidation>
    <dataValidation type="date" imeMode="halfAlpha" allowBlank="1" showInputMessage="1" showErrorMessage="1" error="有効な日付を入力してください" sqref="I191:M191" xr:uid="{2E9782EA-9147-4085-902F-6D771FD85B0C}">
      <formula1>92</formula1>
      <formula2>73415</formula2>
    </dataValidation>
    <dataValidation type="date" imeMode="halfAlpha" allowBlank="1" showInputMessage="1" showErrorMessage="1" error="有効な日付を入力してください" sqref="I193:M193" xr:uid="{036333B3-A740-4AA8-904A-65BE635B25B2}">
      <formula1>92</formula1>
      <formula2>73415</formula2>
    </dataValidation>
    <dataValidation type="date" imeMode="halfAlpha" allowBlank="1" showInputMessage="1" showErrorMessage="1" error="有効な日付を入力してください" sqref="I195:M195" xr:uid="{DB692EB6-9249-490E-A3C1-958452CAA033}">
      <formula1>92</formula1>
      <formula2>73415</formula2>
    </dataValidation>
    <dataValidation type="date" imeMode="halfAlpha" allowBlank="1" showInputMessage="1" showErrorMessage="1" error="有効な日付を入力してください" sqref="O195:R195" xr:uid="{BC5FFEF2-8417-453D-91A1-C2F59EBDFC10}">
      <formula1>92</formula1>
      <formula2>73415</formula2>
    </dataValidation>
    <dataValidation type="date" imeMode="halfAlpha" allowBlank="1" showInputMessage="1" showErrorMessage="1" error="有効な日付を入力してください" sqref="I197:M197" xr:uid="{C862DD85-8F49-452B-A233-C6894FAAEC50}">
      <formula1>92</formula1>
      <formula2>73415</formula2>
    </dataValidation>
    <dataValidation type="whole" imeMode="halfAlpha" allowBlank="1" showInputMessage="1" showErrorMessage="1" error="有効な数字を入力してください" sqref="I199:M199" xr:uid="{E33E96AE-C1EF-4117-B126-80A92C2457FA}">
      <formula1>0</formula1>
      <formula2>9999999999</formula2>
    </dataValidation>
    <dataValidation type="list" imeMode="halfAlpha" allowBlank="1" showInputMessage="1" showErrorMessage="1" error="リストから選択してください" sqref="I201:M201" xr:uid="{8C5C2581-9588-444C-A131-341F018009BB}">
      <formula1>"該当する,該当しない,　"</formula1>
    </dataValidation>
    <dataValidation type="whole" imeMode="halfAlpha" allowBlank="1" showInputMessage="1" showErrorMessage="1" error="有効な数字を入力してください。10兆円以上になる場合は、9,999,999,999と入力してください" sqref="I205:M205" xr:uid="{5373BC8A-C08A-4093-BD5B-1E69C0A0CAA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6:M206" xr:uid="{DEC7667E-F30F-4579-AFB8-E8513BA8909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56D34F8C-1A86-4A48-BE97-CBC61335E6F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253610A8-1437-4BDF-8E98-903DEB5D408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21:M221" xr:uid="{F3DC6C49-091D-44DA-96AC-3FDAC66BFFB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24:M224" xr:uid="{97F67146-DA92-4DD6-802B-8E0DB3DDBF9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25:M225" xr:uid="{A3EBBFA0-3787-4302-ACEC-9F6E3E6D34B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26:M226" xr:uid="{D37801D1-AFFA-461C-A1F2-9B034C1FB134}">
      <formula1>-9999999999</formula1>
      <formula2>9999999999</formula2>
    </dataValidation>
    <dataValidation type="whole" imeMode="halfAlpha" allowBlank="1" showInputMessage="1" showErrorMessage="1" error="有効な数字を入力してください" sqref="M233:N233" xr:uid="{BD807CE6-B5D9-46E1-8808-52622128DA3E}">
      <formula1>1</formula1>
      <formula2>15</formula2>
    </dataValidation>
    <dataValidation type="whole" imeMode="halfAlpha" allowBlank="1" showInputMessage="1" showErrorMessage="1" error="有効な数字を入力してください。10兆円以上になる場合は、9,999,999,999と入力してください" sqref="W233:Y233" xr:uid="{2DC8979B-3C42-4E1F-ACE6-4253BCC7DDAF}">
      <formula1>-9999999999</formula1>
      <formula2>9999999999</formula2>
    </dataValidation>
    <dataValidation type="whole" imeMode="halfAlpha" allowBlank="1" showInputMessage="1" showErrorMessage="1" error="有効な数字を入力してください" sqref="M234:N234" xr:uid="{B6EEA90C-E4D2-4EE8-AB9A-B34FFC1C9834}">
      <formula1>1</formula1>
      <formula2>15</formula2>
    </dataValidation>
    <dataValidation type="whole" imeMode="halfAlpha" allowBlank="1" showInputMessage="1" showErrorMessage="1" error="有効な数字を入力してください。10兆円以上になる場合は、9,999,999,999と入力してください" sqref="W234:Y234" xr:uid="{5ACB5C52-CE10-434A-B161-6A41C1D5FCDA}">
      <formula1>-9999999999</formula1>
      <formula2>9999999999</formula2>
    </dataValidation>
    <dataValidation type="whole" imeMode="halfAlpha" allowBlank="1" showInputMessage="1" showErrorMessage="1" error="有効な数字を入力してください" sqref="M235:N235" xr:uid="{FBE745C9-BE9F-41A4-A8F9-F41EEE3EBE2C}">
      <formula1>1</formula1>
      <formula2>15</formula2>
    </dataValidation>
    <dataValidation type="whole" imeMode="halfAlpha" allowBlank="1" showInputMessage="1" showErrorMessage="1" error="有効な数字を入力してください。10兆円以上になる場合は、9,999,999,999と入力してください" sqref="W235:Y235" xr:uid="{152EAA81-E746-4872-8427-DD3989B88090}">
      <formula1>-9999999999</formula1>
      <formula2>9999999999</formula2>
    </dataValidation>
    <dataValidation type="whole" imeMode="halfAlpha" allowBlank="1" showInputMessage="1" showErrorMessage="1" error="有効な数字を入力してください" sqref="M236:N236" xr:uid="{6466CFC5-726F-41A9-B60B-CD35C9B8281A}">
      <formula1>1</formula1>
      <formula2>15</formula2>
    </dataValidation>
    <dataValidation type="whole" imeMode="halfAlpha" allowBlank="1" showInputMessage="1" showErrorMessage="1" error="有効な数字を入力してください。10兆円以上になる場合は、9,999,999,999と入力してください" sqref="W236:Y236" xr:uid="{2BA8F796-49C8-47C9-BD09-67DE72D8E896}">
      <formula1>-9999999999</formula1>
      <formula2>9999999999</formula2>
    </dataValidation>
    <dataValidation type="whole" imeMode="halfAlpha" allowBlank="1" showInputMessage="1" showErrorMessage="1" error="有効な数字を入力してください" sqref="M237:N237" xr:uid="{0FFE3340-0901-4D41-8278-E0D6571D23C4}">
      <formula1>1</formula1>
      <formula2>15</formula2>
    </dataValidation>
    <dataValidation type="whole" imeMode="halfAlpha" allowBlank="1" showInputMessage="1" showErrorMessage="1" error="有効な数字を入力してください。10兆円以上になる場合は、9,999,999,999と入力してください" sqref="W237:Y237" xr:uid="{CD4A7D3B-AE91-4AC8-8241-B9CA7DCDF7D3}">
      <formula1>-9999999999</formula1>
      <formula2>9999999999</formula2>
    </dataValidation>
    <dataValidation type="whole" imeMode="halfAlpha" allowBlank="1" showInputMessage="1" showErrorMessage="1" error="有効な数字を入力してください" sqref="M238:N238" xr:uid="{E3888786-C59D-41E7-8CA5-07E04608EDAD}">
      <formula1>1</formula1>
      <formula2>15</formula2>
    </dataValidation>
    <dataValidation type="whole" imeMode="halfAlpha" allowBlank="1" showInputMessage="1" showErrorMessage="1" error="有効な数字を入力してください。10兆円以上になる場合は、9,999,999,999と入力してください" sqref="W238:Y238" xr:uid="{A6625BF7-E555-4D31-9021-ECF79435F7E1}">
      <formula1>-9999999999</formula1>
      <formula2>9999999999</formula2>
    </dataValidation>
    <dataValidation type="whole" imeMode="halfAlpha" allowBlank="1" showInputMessage="1" showErrorMessage="1" error="有効な数字を入力してください" sqref="M239:N239" xr:uid="{9C0E803F-8E16-4439-A613-D64326F3A45C}">
      <formula1>1</formula1>
      <formula2>15</formula2>
    </dataValidation>
    <dataValidation type="whole" imeMode="halfAlpha" allowBlank="1" showInputMessage="1" showErrorMessage="1" error="有効な数字を入力してください。10兆円以上になる場合は、9,999,999,999と入力してください" sqref="W239:Y239" xr:uid="{9B773737-F958-432B-818C-3652B86332F0}">
      <formula1>-9999999999</formula1>
      <formula2>9999999999</formula2>
    </dataValidation>
    <dataValidation type="whole" imeMode="halfAlpha" allowBlank="1" showInputMessage="1" showErrorMessage="1" error="有効な数字を入力してください" sqref="M240:N240" xr:uid="{5B5C286D-8B0D-4B10-8635-E572631B5EF8}">
      <formula1>1</formula1>
      <formula2>15</formula2>
    </dataValidation>
    <dataValidation type="whole" imeMode="halfAlpha" allowBlank="1" showInputMessage="1" showErrorMessage="1" error="有効な数字を入力してください。10兆円以上になる場合は、9,999,999,999と入力してください" sqref="W240:Y240" xr:uid="{BB6D84F4-57C6-48F0-A197-24FDF39EC7D5}">
      <formula1>-9999999999</formula1>
      <formula2>9999999999</formula2>
    </dataValidation>
    <dataValidation type="whole" imeMode="halfAlpha" allowBlank="1" showInputMessage="1" showErrorMessage="1" error="有効な数字を入力してください" sqref="M241:N241" xr:uid="{F1915B19-8CF1-4B96-8B1D-B459BD96A22C}">
      <formula1>1</formula1>
      <formula2>15</formula2>
    </dataValidation>
    <dataValidation type="whole" imeMode="halfAlpha" allowBlank="1" showInputMessage="1" showErrorMessage="1" error="有効な数字を入力してください。10兆円以上になる場合は、9,999,999,999と入力してください" sqref="W241:Y241" xr:uid="{605DADBA-92C8-419D-BE73-FC24F023E2B5}">
      <formula1>-9999999999</formula1>
      <formula2>9999999999</formula2>
    </dataValidation>
    <dataValidation type="whole" imeMode="halfAlpha" allowBlank="1" showInputMessage="1" showErrorMessage="1" error="有効な数字を入力してください" sqref="M242:N242" xr:uid="{D36C2BF9-05FD-404C-A412-EC013A1E0E4F}">
      <formula1>1</formula1>
      <formula2>15</formula2>
    </dataValidation>
    <dataValidation type="whole" imeMode="halfAlpha" allowBlank="1" showInputMessage="1" showErrorMessage="1" error="有効な数字を入力してください。10兆円以上になる場合は、9,999,999,999と入力してください" sqref="W242:Y242" xr:uid="{3AA5B8CB-6955-4556-B829-019C99E11A47}">
      <formula1>-9999999999</formula1>
      <formula2>9999999999</formula2>
    </dataValidation>
    <dataValidation type="whole" imeMode="halfAlpha" allowBlank="1" showInputMessage="1" showErrorMessage="1" error="有効な数字を入力してください" sqref="M243:N243" xr:uid="{30F43E12-3A5D-433B-82E1-107EC16AB025}">
      <formula1>1</formula1>
      <formula2>15</formula2>
    </dataValidation>
    <dataValidation type="whole" imeMode="halfAlpha" allowBlank="1" showInputMessage="1" showErrorMessage="1" error="有効な数字を入力してください。10兆円以上になる場合は、9,999,999,999と入力してください" sqref="W243:Y243" xr:uid="{28C2DE02-9AB3-442F-8170-6CC5A659516C}">
      <formula1>-9999999999</formula1>
      <formula2>9999999999</formula2>
    </dataValidation>
    <dataValidation type="whole" imeMode="halfAlpha" allowBlank="1" showInputMessage="1" showErrorMessage="1" error="有効な数字を入力してください" sqref="M244:N244" xr:uid="{C6961A60-B722-43C3-BCEF-57DE47FDA536}">
      <formula1>1</formula1>
      <formula2>15</formula2>
    </dataValidation>
    <dataValidation type="whole" imeMode="halfAlpha" allowBlank="1" showInputMessage="1" showErrorMessage="1" error="有効な数字を入力してください。10兆円以上になる場合は、9,999,999,999と入力してください" sqref="W244:Y244" xr:uid="{DF6DB181-990F-4430-B74A-B8C26DDCAC32}">
      <formula1>-9999999999</formula1>
      <formula2>9999999999</formula2>
    </dataValidation>
    <dataValidation type="whole" imeMode="halfAlpha" allowBlank="1" showInputMessage="1" showErrorMessage="1" error="有効な数字を入力してください" sqref="M245:N245" xr:uid="{0BAA66E1-9033-4B84-A42D-7CA93CC31489}">
      <formula1>1</formula1>
      <formula2>15</formula2>
    </dataValidation>
    <dataValidation type="whole" imeMode="halfAlpha" allowBlank="1" showInputMessage="1" showErrorMessage="1" error="有効な数字を入力してください。10兆円以上になる場合は、9,999,999,999と入力してください" sqref="W245:Y245" xr:uid="{A8CCCD9E-8509-4581-BF86-173359159528}">
      <formula1>-9999999999</formula1>
      <formula2>9999999999</formula2>
    </dataValidation>
    <dataValidation type="whole" imeMode="halfAlpha" allowBlank="1" showInputMessage="1" showErrorMessage="1" error="有効な数字を入力してください" sqref="M246:N246" xr:uid="{206DBAB1-14BE-4945-8D25-1953A1486793}">
      <formula1>1</formula1>
      <formula2>15</formula2>
    </dataValidation>
    <dataValidation type="whole" imeMode="halfAlpha" allowBlank="1" showInputMessage="1" showErrorMessage="1" error="有効な数字を入力してください。10兆円以上になる場合は、9,999,999,999と入力してください" sqref="W246:Y246" xr:uid="{601AA766-704A-47B6-A2FE-12FFBF94A47A}">
      <formula1>-9999999999</formula1>
      <formula2>9999999999</formula2>
    </dataValidation>
    <dataValidation type="whole" imeMode="halfAlpha" allowBlank="1" showInputMessage="1" showErrorMessage="1" error="有効な数字を入力してください" sqref="M247:N247" xr:uid="{45D18528-C4BB-4080-9E37-FD4DFFFC18D4}">
      <formula1>1</formula1>
      <formula2>15</formula2>
    </dataValidation>
    <dataValidation type="whole" imeMode="halfAlpha" allowBlank="1" showInputMessage="1" showErrorMessage="1" error="有効な数字を入力してください。10兆円以上になる場合は、9,999,999,999と入力してください" sqref="W247:Y247" xr:uid="{AA33E5E0-FD75-4CE3-9300-28A39CF16E2B}">
      <formula1>-9999999999</formula1>
      <formula2>9999999999</formula2>
    </dataValidation>
    <dataValidation type="whole" imeMode="halfAlpha" allowBlank="1" showInputMessage="1" showErrorMessage="1" error="有効な数字を入力してください" sqref="M248:N248" xr:uid="{074AB76F-A260-43F9-B852-A7EE0269BBAF}">
      <formula1>1</formula1>
      <formula2>15</formula2>
    </dataValidation>
    <dataValidation type="whole" imeMode="halfAlpha" allowBlank="1" showInputMessage="1" showErrorMessage="1" error="有効な数字を入力してください。10兆円以上になる場合は、9,999,999,999と入力してください" sqref="W248:Y248" xr:uid="{F2ABD78F-7E27-4E88-89F9-83FA97557E09}">
      <formula1>-9999999999</formula1>
      <formula2>9999999999</formula2>
    </dataValidation>
    <dataValidation type="whole" imeMode="halfAlpha" allowBlank="1" showInputMessage="1" showErrorMessage="1" error="有効な数字を入力してください" sqref="M249:N249" xr:uid="{A9BC4920-3241-478B-BE7C-F89A81C1024F}">
      <formula1>1</formula1>
      <formula2>15</formula2>
    </dataValidation>
    <dataValidation type="whole" imeMode="halfAlpha" allowBlank="1" showInputMessage="1" showErrorMessage="1" error="有効な数字を入力してください。10兆円以上になる場合は、9,999,999,999と入力してください" sqref="W249:Y249" xr:uid="{D673D0E4-5A43-4EE0-BB31-DA4BDE765A98}">
      <formula1>-9999999999</formula1>
      <formula2>9999999999</formula2>
    </dataValidation>
    <dataValidation type="whole" imeMode="halfAlpha" allowBlank="1" showInputMessage="1" showErrorMessage="1" error="有効な数字を入力してください" sqref="M250:N250" xr:uid="{B9A4496B-E027-48AD-8D10-2B75064E54AB}">
      <formula1>1</formula1>
      <formula2>15</formula2>
    </dataValidation>
    <dataValidation type="whole" imeMode="halfAlpha" allowBlank="1" showInputMessage="1" showErrorMessage="1" error="有効な数字を入力してください。10兆円以上になる場合は、9,999,999,999と入力してください" sqref="W250:Y250" xr:uid="{4F4E0F3C-7842-4A06-9F86-15B1E01C97C1}">
      <formula1>-9999999999</formula1>
      <formula2>9999999999</formula2>
    </dataValidation>
    <dataValidation type="whole" imeMode="halfAlpha" allowBlank="1" showInputMessage="1" showErrorMessage="1" error="有効な数字を入力してください" sqref="M251:N251" xr:uid="{879BF178-B119-4872-AA2E-1DC76E9872CA}">
      <formula1>1</formula1>
      <formula2>15</formula2>
    </dataValidation>
    <dataValidation type="whole" imeMode="halfAlpha" allowBlank="1" showInputMessage="1" showErrorMessage="1" error="有効な数字を入力してください。10兆円以上になる場合は、9,999,999,999と入力してください" sqref="W251:Y251" xr:uid="{DB54E594-69DA-465B-BD9C-31E0F36BC149}">
      <formula1>-9999999999</formula1>
      <formula2>9999999999</formula2>
    </dataValidation>
    <dataValidation type="whole" imeMode="halfAlpha" allowBlank="1" showInputMessage="1" showErrorMessage="1" error="有効な数字を入力してください" sqref="M252:N252" xr:uid="{F3EB6029-7E2C-49DC-A1B5-63C14274596C}">
      <formula1>1</formula1>
      <formula2>15</formula2>
    </dataValidation>
    <dataValidation type="whole" imeMode="halfAlpha" allowBlank="1" showInputMessage="1" showErrorMessage="1" error="有効な数字を入力してください。10兆円以上になる場合は、9,999,999,999と入力してください" sqref="W252:Y252" xr:uid="{5E10AEDD-EE99-4752-851C-A507587B58C2}">
      <formula1>-9999999999</formula1>
      <formula2>9999999999</formula2>
    </dataValidation>
    <dataValidation type="whole" imeMode="halfAlpha" allowBlank="1" showInputMessage="1" showErrorMessage="1" error="有効な数字を入力してください" sqref="M253:N253" xr:uid="{F2C310AC-9DB9-4DDC-BDF2-147DA932F0ED}">
      <formula1>1</formula1>
      <formula2>15</formula2>
    </dataValidation>
    <dataValidation type="whole" imeMode="halfAlpha" allowBlank="1" showInputMessage="1" showErrorMessage="1" error="有効な数字を入力してください。10兆円以上になる場合は、9,999,999,999と入力してください" sqref="W253:Y253" xr:uid="{67B4FA6F-9F77-4E44-8994-26F152504771}">
      <formula1>-9999999999</formula1>
      <formula2>9999999999</formula2>
    </dataValidation>
    <dataValidation type="whole" imeMode="halfAlpha" allowBlank="1" showInputMessage="1" showErrorMessage="1" error="有効な数字を入力してください" sqref="M254:N254" xr:uid="{BEC9EF5A-699F-4273-9060-D05D820EA283}">
      <formula1>1</formula1>
      <formula2>15</formula2>
    </dataValidation>
    <dataValidation type="whole" imeMode="halfAlpha" allowBlank="1" showInputMessage="1" showErrorMessage="1" error="有効な数字を入力してください。10兆円以上になる場合は、9,999,999,999と入力してください" sqref="W254:Y254" xr:uid="{AAA26B49-9EAA-4857-86A6-1F6B5639E6D0}">
      <formula1>-9999999999</formula1>
      <formula2>9999999999</formula2>
    </dataValidation>
    <dataValidation type="whole" imeMode="halfAlpha" allowBlank="1" showInputMessage="1" showErrorMessage="1" error="有効な数字を入力してください" sqref="M255:N255" xr:uid="{86A5C463-EAD0-40DE-90AF-3D753737A078}">
      <formula1>1</formula1>
      <formula2>15</formula2>
    </dataValidation>
    <dataValidation type="whole" imeMode="halfAlpha" allowBlank="1" showInputMessage="1" showErrorMessage="1" error="有効な数字を入力してください。10兆円以上になる場合は、9,999,999,999と入力してください" sqref="W255:Y255" xr:uid="{A40568FA-3D2D-42B3-963E-1F41950854FD}">
      <formula1>-9999999999</formula1>
      <formula2>9999999999</formula2>
    </dataValidation>
    <dataValidation type="whole" imeMode="halfAlpha" allowBlank="1" showInputMessage="1" showErrorMessage="1" error="有効な数字を入力してください" sqref="M256:N256" xr:uid="{3D0FE2AB-9023-49B7-A9B1-F2EBD5CF7AF2}">
      <formula1>1</formula1>
      <formula2>15</formula2>
    </dataValidation>
    <dataValidation type="whole" imeMode="halfAlpha" allowBlank="1" showInputMessage="1" showErrorMessage="1" error="有効な数字を入力してください。10兆円以上になる場合は、9,999,999,999と入力してください" sqref="W256:Y256" xr:uid="{DA9A87BD-1CBC-49CF-9E72-8D953480274C}">
      <formula1>-9999999999</formula1>
      <formula2>9999999999</formula2>
    </dataValidation>
    <dataValidation type="whole" imeMode="halfAlpha" allowBlank="1" showInputMessage="1" showErrorMessage="1" error="有効な数字を入力してください" sqref="M257:N257" xr:uid="{DA7E846E-41CE-4308-97FA-5B8C8760CA2E}">
      <formula1>1</formula1>
      <formula2>15</formula2>
    </dataValidation>
    <dataValidation type="whole" imeMode="halfAlpha" allowBlank="1" showInputMessage="1" showErrorMessage="1" error="有効な数字を入力してください。10兆円以上になる場合は、9,999,999,999と入力してください" sqref="W257:Y257" xr:uid="{5AA9FE0C-469D-4257-BE0D-1629237C2207}">
      <formula1>-9999999999</formula1>
      <formula2>9999999999</formula2>
    </dataValidation>
    <dataValidation type="whole" imeMode="halfAlpha" allowBlank="1" showInputMessage="1" showErrorMessage="1" error="有効な数字を入力してください" sqref="M258:N258" xr:uid="{7EBEBA59-C645-40CB-995F-0BF1420B1BB3}">
      <formula1>1</formula1>
      <formula2>15</formula2>
    </dataValidation>
    <dataValidation type="whole" imeMode="halfAlpha" allowBlank="1" showInputMessage="1" showErrorMessage="1" error="有効な数字を入力してください。10兆円以上になる場合は、9,999,999,999と入力してください" sqref="W258:Y258" xr:uid="{ECDEDECF-E3C8-4651-B49F-F01FA0B105D0}">
      <formula1>-9999999999</formula1>
      <formula2>9999999999</formula2>
    </dataValidation>
    <dataValidation type="whole" imeMode="halfAlpha" allowBlank="1" showInputMessage="1" showErrorMessage="1" error="有効な数字を入力してください" sqref="M259:N259" xr:uid="{2CFBAB9D-614B-4E5B-89EA-149FDFC0C4D2}">
      <formula1>1</formula1>
      <formula2>15</formula2>
    </dataValidation>
    <dataValidation type="whole" imeMode="halfAlpha" allowBlank="1" showInputMessage="1" showErrorMessage="1" error="有効な数字を入力してください。10兆円以上になる場合は、9,999,999,999と入力してください" sqref="W259:Y259" xr:uid="{25FD79A9-23D7-4812-9AED-6FA2EB0D9996}">
      <formula1>-9999999999</formula1>
      <formula2>9999999999</formula2>
    </dataValidation>
    <dataValidation type="whole" imeMode="halfAlpha" allowBlank="1" showInputMessage="1" showErrorMessage="1" error="有効な数字を入力してください" sqref="M260:N260" xr:uid="{A408F0F1-0709-4E6D-8C77-005D673F60E5}">
      <formula1>1</formula1>
      <formula2>15</formula2>
    </dataValidation>
    <dataValidation type="whole" imeMode="halfAlpha" allowBlank="1" showInputMessage="1" showErrorMessage="1" error="有効な数字を入力してください。10兆円以上になる場合は、9,999,999,999と入力してください" sqref="W260:Y260" xr:uid="{D36E47E7-A78B-4CE6-955A-12296BDB77B5}">
      <formula1>-9999999999</formula1>
      <formula2>9999999999</formula2>
    </dataValidation>
    <dataValidation type="whole" imeMode="halfAlpha" allowBlank="1" showInputMessage="1" showErrorMessage="1" error="有効な数字を入力してください" sqref="M261:N261" xr:uid="{83E27F36-E47F-4CEB-B30C-C5D6948D2B58}">
      <formula1>1</formula1>
      <formula2>15</formula2>
    </dataValidation>
    <dataValidation type="whole" imeMode="halfAlpha" allowBlank="1" showInputMessage="1" showErrorMessage="1" error="有効な数字を入力してください。10兆円以上になる場合は、9,999,999,999と入力してください" sqref="W261:Y261" xr:uid="{C80D1EF8-710A-4DC8-8A19-47109792F306}">
      <formula1>-9999999999</formula1>
      <formula2>9999999999</formula2>
    </dataValidation>
    <dataValidation type="whole" imeMode="halfAlpha" allowBlank="1" showInputMessage="1" showErrorMessage="1" error="有効な数字を入力してください" sqref="M262:N262" xr:uid="{CF6E8255-CFD7-4BD1-88DE-3856C339F6E3}">
      <formula1>1</formula1>
      <formula2>15</formula2>
    </dataValidation>
    <dataValidation type="whole" imeMode="halfAlpha" allowBlank="1" showInputMessage="1" showErrorMessage="1" error="有効な数字を入力してください。10兆円以上になる場合は、9,999,999,999と入力してください" sqref="W262:Y262" xr:uid="{AA6E244B-288C-4B1F-A99B-1A76E5F6AB7C}">
      <formula1>-9999999999</formula1>
      <formula2>9999999999</formula2>
    </dataValidation>
    <dataValidation type="whole" imeMode="halfAlpha" allowBlank="1" showInputMessage="1" showErrorMessage="1" error="有効な数字を入力してください" sqref="M263:N263" xr:uid="{C4DA2238-7A3F-4B61-8637-8ABEA3AC7E81}">
      <formula1>1</formula1>
      <formula2>15</formula2>
    </dataValidation>
    <dataValidation type="whole" imeMode="halfAlpha" allowBlank="1" showInputMessage="1" showErrorMessage="1" error="有効な数字を入力してください。10兆円以上になる場合は、9,999,999,999と入力してください" sqref="W263:Y263" xr:uid="{5C4678FB-C239-4517-BB0C-BAD0099C46B8}">
      <formula1>-9999999999</formula1>
      <formula2>9999999999</formula2>
    </dataValidation>
    <dataValidation type="whole" imeMode="halfAlpha" allowBlank="1" showInputMessage="1" showErrorMessage="1" error="有効な数字を入力してください" sqref="M264:N264" xr:uid="{0758676C-4C5B-460D-9F86-E8611D05F430}">
      <formula1>1</formula1>
      <formula2>15</formula2>
    </dataValidation>
    <dataValidation type="whole" imeMode="halfAlpha" allowBlank="1" showInputMessage="1" showErrorMessage="1" error="有効な数字を入力してください。10兆円以上になる場合は、9,999,999,999と入力してください" sqref="W264:Y264" xr:uid="{02AC42BB-5CF1-4F6E-B0B1-C7D7F647C4EE}">
      <formula1>-9999999999</formula1>
      <formula2>9999999999</formula2>
    </dataValidation>
    <dataValidation type="whole" imeMode="halfAlpha" allowBlank="1" showInputMessage="1" showErrorMessage="1" error="有効な数字を入力してください" sqref="M265:N265" xr:uid="{85F38C75-8CAF-4B21-9855-9199AABC0474}">
      <formula1>1</formula1>
      <formula2>15</formula2>
    </dataValidation>
    <dataValidation type="whole" imeMode="halfAlpha" allowBlank="1" showInputMessage="1" showErrorMessage="1" error="有効な数字を入力してください。10兆円以上になる場合は、9,999,999,999と入力してください" sqref="W265:Y265" xr:uid="{D00FABE7-23B3-4630-8BCC-7C7D831373A7}">
      <formula1>-9999999999</formula1>
      <formula2>9999999999</formula2>
    </dataValidation>
    <dataValidation type="whole" imeMode="halfAlpha" allowBlank="1" showInputMessage="1" showErrorMessage="1" error="有効な数字を入力してください" sqref="M266:N266" xr:uid="{F006A3D2-9030-45A2-BC2F-AFDA6BA4E17C}">
      <formula1>1</formula1>
      <formula2>15</formula2>
    </dataValidation>
    <dataValidation type="whole" imeMode="halfAlpha" allowBlank="1" showInputMessage="1" showErrorMessage="1" error="有効な数字を入力してください。10兆円以上になる場合は、9,999,999,999と入力してください" sqref="W266:Y266" xr:uid="{5D6809BE-834F-4A22-97F7-29733D7B8E28}">
      <formula1>-9999999999</formula1>
      <formula2>9999999999</formula2>
    </dataValidation>
    <dataValidation type="whole" imeMode="halfAlpha" allowBlank="1" showInputMessage="1" showErrorMessage="1" error="有効な数字を入力してください" sqref="M267:N267" xr:uid="{E46C7F7D-2E16-410C-B124-ECFF62301BF5}">
      <formula1>1</formula1>
      <formula2>15</formula2>
    </dataValidation>
    <dataValidation type="whole" imeMode="halfAlpha" allowBlank="1" showInputMessage="1" showErrorMessage="1" error="有効な数字を入力してください。10兆円以上になる場合は、9,999,999,999と入力してください" sqref="W267:Y267" xr:uid="{3E2CFA2F-71A5-433D-9E7D-5B5B19C7C52F}">
      <formula1>-9999999999</formula1>
      <formula2>9999999999</formula2>
    </dataValidation>
    <dataValidation type="whole" imeMode="halfAlpha" allowBlank="1" showInputMessage="1" showErrorMessage="1" error="有効な数字を入力してください" sqref="M268:N268" xr:uid="{D898E0B7-BCE2-4383-B8E6-3FE0AABF4262}">
      <formula1>1</formula1>
      <formula2>15</formula2>
    </dataValidation>
    <dataValidation type="whole" imeMode="halfAlpha" allowBlank="1" showInputMessage="1" showErrorMessage="1" error="有効な数字を入力してください。10兆円以上になる場合は、9,999,999,999と入力してください" sqref="W268:Y268" xr:uid="{70BF7C7D-76AE-4FB0-A3AD-CB9A06469BFA}">
      <formula1>-9999999999</formula1>
      <formula2>9999999999</formula2>
    </dataValidation>
    <dataValidation type="whole" imeMode="halfAlpha" allowBlank="1" showInputMessage="1" showErrorMessage="1" error="有効な数字を入力してください" sqref="M269:N269" xr:uid="{CD27C4C8-564A-4038-8C85-25480594CB60}">
      <formula1>1</formula1>
      <formula2>15</formula2>
    </dataValidation>
    <dataValidation type="whole" imeMode="halfAlpha" allowBlank="1" showInputMessage="1" showErrorMessage="1" error="有効な数字を入力してください。10兆円以上になる場合は、9,999,999,999と入力してください" sqref="W269:Y269" xr:uid="{3626F03C-9FF7-4DBB-9624-2CEACB16AD68}">
      <formula1>-9999999999</formula1>
      <formula2>9999999999</formula2>
    </dataValidation>
    <dataValidation type="whole" imeMode="halfAlpha" allowBlank="1" showInputMessage="1" showErrorMessage="1" error="有効な数字を入力してください" sqref="M270:N270" xr:uid="{88861D77-0187-4105-BC34-2AC95A395CF5}">
      <formula1>1</formula1>
      <formula2>15</formula2>
    </dataValidation>
    <dataValidation type="whole" imeMode="halfAlpha" allowBlank="1" showInputMessage="1" showErrorMessage="1" error="有効な数字を入力してください。10兆円以上になる場合は、9,999,999,999と入力してください" sqref="W270:Y270" xr:uid="{70CB1BA6-ADF3-4060-960A-A6B088DEA40E}">
      <formula1>-9999999999</formula1>
      <formula2>9999999999</formula2>
    </dataValidation>
    <dataValidation type="whole" imeMode="halfAlpha" allowBlank="1" showInputMessage="1" showErrorMessage="1" error="有効な数字を入力してください" sqref="M271:N271" xr:uid="{147FE390-632D-475E-A51A-8697506D89D0}">
      <formula1>1</formula1>
      <formula2>15</formula2>
    </dataValidation>
    <dataValidation type="whole" imeMode="halfAlpha" allowBlank="1" showInputMessage="1" showErrorMessage="1" error="有効な数字を入力してください。10兆円以上になる場合は、9,999,999,999と入力してください" sqref="W271:Y271" xr:uid="{1BC29C2E-DABE-42BB-B2E8-4C18D90BA41D}">
      <formula1>-9999999999</formula1>
      <formula2>9999999999</formula2>
    </dataValidation>
    <dataValidation type="whole" imeMode="halfAlpha" allowBlank="1" showInputMessage="1" showErrorMessage="1" error="有効な数字を入力してください" sqref="M272:N272" xr:uid="{6F52AE9D-2E6C-4A46-8F24-BEE5B2C52789}">
      <formula1>1</formula1>
      <formula2>15</formula2>
    </dataValidation>
    <dataValidation type="whole" imeMode="halfAlpha" allowBlank="1" showInputMessage="1" showErrorMessage="1" error="有効な数字を入力してください。10兆円以上になる場合は、9,999,999,999と入力してください" sqref="W272:Y272" xr:uid="{5D836FC9-C292-4B58-BA8B-838D336AB7C9}">
      <formula1>-9999999999</formula1>
      <formula2>9999999999</formula2>
    </dataValidation>
    <dataValidation type="whole" imeMode="halfAlpha" allowBlank="1" showInputMessage="1" showErrorMessage="1" error="有効な数字を入力してください" sqref="M273:N273" xr:uid="{AFA1652D-A3EC-4D21-A6D9-D7CF114DB27B}">
      <formula1>1</formula1>
      <formula2>15</formula2>
    </dataValidation>
    <dataValidation type="whole" imeMode="halfAlpha" allowBlank="1" showInputMessage="1" showErrorMessage="1" error="有効な数字を入力してください。10兆円以上になる場合は、9,999,999,999と入力してください" sqref="W273:Y273" xr:uid="{2ED8FEFE-1DD4-4794-82FF-CC5D9706BA56}">
      <formula1>-9999999999</formula1>
      <formula2>9999999999</formula2>
    </dataValidation>
    <dataValidation type="whole" imeMode="halfAlpha" allowBlank="1" showInputMessage="1" showErrorMessage="1" error="有効な数字を入力してください" sqref="M274:N274" xr:uid="{B19AA79C-BF0C-4CA9-80A2-65BA87F24F21}">
      <formula1>1</formula1>
      <formula2>15</formula2>
    </dataValidation>
    <dataValidation type="whole" imeMode="halfAlpha" allowBlank="1" showInputMessage="1" showErrorMessage="1" error="有効な数字を入力してください。10兆円以上になる場合は、9,999,999,999と入力してください" sqref="W274:Y274" xr:uid="{0AFEA379-CE80-4D25-9A11-4490D223EE9F}">
      <formula1>-9999999999</formula1>
      <formula2>9999999999</formula2>
    </dataValidation>
    <dataValidation type="whole" imeMode="halfAlpha" allowBlank="1" showInputMessage="1" showErrorMessage="1" error="有効な数字を入力してください" sqref="M275:N275" xr:uid="{119A4007-7CC0-4EA3-8E00-EE91B9B47439}">
      <formula1>1</formula1>
      <formula2>15</formula2>
    </dataValidation>
    <dataValidation type="whole" imeMode="halfAlpha" allowBlank="1" showInputMessage="1" showErrorMessage="1" error="有効な数字を入力してください。10兆円以上になる場合は、9,999,999,999と入力してください" sqref="W275:Y275" xr:uid="{A0E56816-2D8D-4943-89CF-9434E66FF5F9}">
      <formula1>-9999999999</formula1>
      <formula2>9999999999</formula2>
    </dataValidation>
    <dataValidation type="whole" imeMode="halfAlpha" allowBlank="1" showInputMessage="1" showErrorMessage="1" error="有効な数字を入力してください" sqref="M276:N276" xr:uid="{91ADE8A7-26F6-45EB-8349-E3FDB6761B00}">
      <formula1>1</formula1>
      <formula2>15</formula2>
    </dataValidation>
    <dataValidation type="whole" imeMode="halfAlpha" allowBlank="1" showInputMessage="1" showErrorMessage="1" error="有効な数字を入力してください。10兆円以上になる場合は、9,999,999,999と入力してください" sqref="W276:Y276" xr:uid="{3587470C-1DFB-4910-AB8C-EF652CA202CB}">
      <formula1>-9999999999</formula1>
      <formula2>9999999999</formula2>
    </dataValidation>
    <dataValidation type="whole" imeMode="halfAlpha" allowBlank="1" showInputMessage="1" showErrorMessage="1" error="有効な数字を入力してください" sqref="M277:N277" xr:uid="{888DFB7F-40D0-4FE8-BEEB-A22E1506C68A}">
      <formula1>1</formula1>
      <formula2>15</formula2>
    </dataValidation>
    <dataValidation type="whole" imeMode="halfAlpha" allowBlank="1" showInputMessage="1" showErrorMessage="1" error="有効な数字を入力してください。10兆円以上になる場合は、9,999,999,999と入力してください" sqref="W277:Y277" xr:uid="{E2D5C75F-1FF0-4226-9F83-275BE5E91B9F}">
      <formula1>-9999999999</formula1>
      <formula2>9999999999</formula2>
    </dataValidation>
    <dataValidation type="whole" imeMode="halfAlpha" allowBlank="1" showInputMessage="1" showErrorMessage="1" error="有効な数字を入力してください" sqref="M278:N278" xr:uid="{9EB2160E-2B1A-458A-87C7-6D1C654D0D89}">
      <formula1>1</formula1>
      <formula2>15</formula2>
    </dataValidation>
    <dataValidation type="whole" imeMode="halfAlpha" allowBlank="1" showInputMessage="1" showErrorMessage="1" error="有効な数字を入力してください。10兆円以上になる場合は、9,999,999,999と入力してください" sqref="W278:Y278" xr:uid="{0A7E4071-5341-44AB-8754-2A71A3C4ECAF}">
      <formula1>-9999999999</formula1>
      <formula2>9999999999</formula2>
    </dataValidation>
    <dataValidation type="whole" imeMode="halfAlpha" allowBlank="1" showInputMessage="1" showErrorMessage="1" error="有効な数字を入力してください" sqref="M279:N279" xr:uid="{7E51D815-4CC6-4ADE-9BA2-578058044845}">
      <formula1>1</formula1>
      <formula2>15</formula2>
    </dataValidation>
    <dataValidation type="whole" imeMode="halfAlpha" allowBlank="1" showInputMessage="1" showErrorMessage="1" error="有効な数字を入力してください。10兆円以上になる場合は、9,999,999,999と入力してください" sqref="W279:Y279" xr:uid="{ED329CEE-5F14-48E9-BC65-5863468D56C7}">
      <formula1>-9999999999</formula1>
      <formula2>9999999999</formula2>
    </dataValidation>
    <dataValidation type="whole" imeMode="halfAlpha" allowBlank="1" showInputMessage="1" showErrorMessage="1" error="有効な数字を入力してください" sqref="M280:N280" xr:uid="{BE666249-9ADD-412A-8F32-F60FC41D2BCA}">
      <formula1>1</formula1>
      <formula2>15</formula2>
    </dataValidation>
    <dataValidation type="whole" imeMode="halfAlpha" allowBlank="1" showInputMessage="1" showErrorMessage="1" error="有効な数字を入力してください。10兆円以上になる場合は、9,999,999,999と入力してください" sqref="W280:Y280" xr:uid="{FE065C47-740E-461E-9948-9827C91D8CD3}">
      <formula1>-9999999999</formula1>
      <formula2>9999999999</formula2>
    </dataValidation>
    <dataValidation type="whole" imeMode="halfAlpha" allowBlank="1" showInputMessage="1" showErrorMessage="1" error="有効な数字を入力してください" sqref="M281:N281" xr:uid="{7C634422-75D0-4B3D-9559-99FB65C645B1}">
      <formula1>1</formula1>
      <formula2>15</formula2>
    </dataValidation>
    <dataValidation type="whole" imeMode="halfAlpha" allowBlank="1" showInputMessage="1" showErrorMessage="1" error="有効な数字を入力してください。10兆円以上になる場合は、9,999,999,999と入力してください" sqref="W281:Y281" xr:uid="{F5CC6F3B-644F-4848-90F9-9C15883D624C}">
      <formula1>-9999999999</formula1>
      <formula2>9999999999</formula2>
    </dataValidation>
    <dataValidation type="whole" imeMode="halfAlpha" allowBlank="1" showInputMessage="1" showErrorMessage="1" error="有効な数字を入力してください" sqref="M282:N282" xr:uid="{BA45D7F0-8334-4781-9C34-D6E62767C28D}">
      <formula1>1</formula1>
      <formula2>15</formula2>
    </dataValidation>
    <dataValidation type="whole" imeMode="halfAlpha" allowBlank="1" showInputMessage="1" showErrorMessage="1" error="有効な数字を入力してください。10兆円以上になる場合は、9,999,999,999と入力してください" sqref="W282:Y282" xr:uid="{E86574EC-9FD5-4907-BC4C-BFDA7DCBF51C}">
      <formula1>-9999999999</formula1>
      <formula2>9999999999</formula2>
    </dataValidation>
    <dataValidation type="whole" imeMode="halfAlpha" allowBlank="1" showInputMessage="1" showErrorMessage="1" error="有効な数字を入力してください" sqref="M283:N283" xr:uid="{A55066DE-8939-40B9-83A7-7E66EEFCA9E0}">
      <formula1>1</formula1>
      <formula2>15</formula2>
    </dataValidation>
    <dataValidation type="whole" imeMode="halfAlpha" allowBlank="1" showInputMessage="1" showErrorMessage="1" error="有効な数字を入力してください。10兆円以上になる場合は、9,999,999,999と入力してください" sqref="W283:Y283" xr:uid="{D22D21AF-5BFC-4FDF-9D30-FBC5750EC97C}">
      <formula1>-9999999999</formula1>
      <formula2>9999999999</formula2>
    </dataValidation>
    <dataValidation type="whole" imeMode="halfAlpha" allowBlank="1" showInputMessage="1" showErrorMessage="1" error="有効な数字を入力してください" sqref="M284:N284" xr:uid="{1E5D3AC7-0B15-4BD9-A54A-343942FDC12B}">
      <formula1>1</formula1>
      <formula2>15</formula2>
    </dataValidation>
    <dataValidation type="whole" imeMode="halfAlpha" allowBlank="1" showInputMessage="1" showErrorMessage="1" error="有効な数字を入力してください。10兆円以上になる場合は、9,999,999,999と入力してください" sqref="W284:Y284" xr:uid="{A2CD8113-3662-407A-A232-FD3E824A9499}">
      <formula1>-9999999999</formula1>
      <formula2>9999999999</formula2>
    </dataValidation>
    <dataValidation type="whole" imeMode="halfAlpha" allowBlank="1" showInputMessage="1" showErrorMessage="1" error="有効な数字を入力してください" sqref="M285:N285" xr:uid="{FCF27993-CEE4-4094-9BF5-14F5570099A7}">
      <formula1>1</formula1>
      <formula2>15</formula2>
    </dataValidation>
    <dataValidation type="whole" imeMode="halfAlpha" allowBlank="1" showInputMessage="1" showErrorMessage="1" error="有効な数字を入力してください。10兆円以上になる場合は、9,999,999,999と入力してください" sqref="W285:Y285" xr:uid="{1A6EFA8A-B0E5-4775-B11B-40EDCF2013F6}">
      <formula1>-9999999999</formula1>
      <formula2>9999999999</formula2>
    </dataValidation>
    <dataValidation type="whole" imeMode="halfAlpha" allowBlank="1" showInputMessage="1" showErrorMessage="1" error="有効な数字を入力してください" sqref="M286:N286" xr:uid="{F462DA41-2F3E-4386-A370-2B931B961F83}">
      <formula1>1</formula1>
      <formula2>15</formula2>
    </dataValidation>
    <dataValidation type="whole" imeMode="halfAlpha" allowBlank="1" showInputMessage="1" showErrorMessage="1" error="有効な数字を入力してください。10兆円以上になる場合は、9,999,999,999と入力してください" sqref="W286:Y286" xr:uid="{BB866BAA-6092-498F-AAA4-A9BE246D54CD}">
      <formula1>-9999999999</formula1>
      <formula2>9999999999</formula2>
    </dataValidation>
    <dataValidation type="whole" imeMode="halfAlpha" allowBlank="1" showInputMessage="1" showErrorMessage="1" error="有効な数字を入力してください" sqref="M287:N287" xr:uid="{FB276844-D41D-43B5-AAD8-8B479B900A47}">
      <formula1>1</formula1>
      <formula2>15</formula2>
    </dataValidation>
    <dataValidation type="whole" imeMode="halfAlpha" allowBlank="1" showInputMessage="1" showErrorMessage="1" error="有効な数字を入力してください。10兆円以上になる場合は、9,999,999,999と入力してください" sqref="W287:Y287" xr:uid="{08D316A4-8326-4A9E-8B1A-2FAF96C03266}">
      <formula1>-9999999999</formula1>
      <formula2>9999999999</formula2>
    </dataValidation>
    <dataValidation type="whole" imeMode="halfAlpha" allowBlank="1" showInputMessage="1" showErrorMessage="1" error="有効な数字を入力してください" sqref="M288:N288" xr:uid="{BBFB60C5-DB7E-404A-B530-A1AEDADD88C5}">
      <formula1>1</formula1>
      <formula2>15</formula2>
    </dataValidation>
    <dataValidation type="whole" imeMode="halfAlpha" allowBlank="1" showInputMessage="1" showErrorMessage="1" error="有効な数字を入力してください。10兆円以上になる場合は、9,999,999,999と入力してください" sqref="W288:Y288" xr:uid="{8C8A10B3-433F-4650-8E0D-5B85197E3CCF}">
      <formula1>-9999999999</formula1>
      <formula2>9999999999</formula2>
    </dataValidation>
    <dataValidation type="whole" imeMode="halfAlpha" allowBlank="1" showInputMessage="1" showErrorMessage="1" error="有効な数字を入力してください" sqref="M289:N289" xr:uid="{27D4BD4F-E48B-41CC-B575-8345E146FBFC}">
      <formula1>1</formula1>
      <formula2>15</formula2>
    </dataValidation>
    <dataValidation type="whole" imeMode="halfAlpha" allowBlank="1" showInputMessage="1" showErrorMessage="1" error="有効な数字を入力してください。10兆円以上になる場合は、9,999,999,999と入力してください" sqref="W289:Y289" xr:uid="{9F86C3C8-0CB7-4606-9BAB-728A7ED01AE4}">
      <formula1>-9999999999</formula1>
      <formula2>9999999999</formula2>
    </dataValidation>
    <dataValidation type="whole" imeMode="halfAlpha" allowBlank="1" showInputMessage="1" showErrorMessage="1" error="有効な数字を入力してください" sqref="M290:N290" xr:uid="{2395D018-C538-4FE1-AA78-D6932CBA2E40}">
      <formula1>1</formula1>
      <formula2>15</formula2>
    </dataValidation>
    <dataValidation type="whole" imeMode="halfAlpha" allowBlank="1" showInputMessage="1" showErrorMessage="1" error="有効な数字を入力してください。10兆円以上になる場合は、9,999,999,999と入力してください" sqref="W290:Y290" xr:uid="{CE1D8519-7C11-4624-8CBE-0769BEAFA0D7}">
      <formula1>-9999999999</formula1>
      <formula2>9999999999</formula2>
    </dataValidation>
    <dataValidation type="whole" imeMode="halfAlpha" allowBlank="1" showInputMessage="1" showErrorMessage="1" error="有効な数字を入力してください" sqref="M291:N291" xr:uid="{C5E32BD1-CB72-40BD-AFDF-1E6864E9E190}">
      <formula1>1</formula1>
      <formula2>15</formula2>
    </dataValidation>
    <dataValidation type="whole" imeMode="halfAlpha" allowBlank="1" showInputMessage="1" showErrorMessage="1" error="有効な数字を入力してください。10兆円以上になる場合は、9,999,999,999と入力してください" sqref="W291:Y291" xr:uid="{E267C416-5AF2-403C-92EA-AF22DB78DBEE}">
      <formula1>-9999999999</formula1>
      <formula2>9999999999</formula2>
    </dataValidation>
    <dataValidation type="whole" imeMode="halfAlpha" allowBlank="1" showInputMessage="1" showErrorMessage="1" error="有効な数字を入力してください" sqref="M292:N292" xr:uid="{7841301D-1445-4FC6-84B9-8AD36D8D3B64}">
      <formula1>1</formula1>
      <formula2>15</formula2>
    </dataValidation>
    <dataValidation type="whole" imeMode="halfAlpha" allowBlank="1" showInputMessage="1" showErrorMessage="1" error="有効な数字を入力してください。10兆円以上になる場合は、9,999,999,999と入力してください" sqref="W292:Y292" xr:uid="{09F16863-0260-40C8-885A-7E61DC11CB11}">
      <formula1>-9999999999</formula1>
      <formula2>9999999999</formula2>
    </dataValidation>
    <dataValidation type="whole" imeMode="halfAlpha" allowBlank="1" showInputMessage="1" showErrorMessage="1" error="有効な数字を入力してください" sqref="M293:N293" xr:uid="{920272E6-8464-46BF-BE3B-FD3C6FEE8B5E}">
      <formula1>1</formula1>
      <formula2>15</formula2>
    </dataValidation>
    <dataValidation type="whole" imeMode="halfAlpha" allowBlank="1" showInputMessage="1" showErrorMessage="1" error="有効な数字を入力してください。10兆円以上になる場合は、9,999,999,999と入力してください" sqref="W293:Y293" xr:uid="{8990EA08-76DC-4F83-906C-D91EB60F5491}">
      <formula1>-9999999999</formula1>
      <formula2>9999999999</formula2>
    </dataValidation>
    <dataValidation type="whole" imeMode="halfAlpha" allowBlank="1" showInputMessage="1" showErrorMessage="1" error="有効な数字を入力してください" sqref="M294:N294" xr:uid="{8191E752-93C8-467C-A559-6AC83769F93D}">
      <formula1>1</formula1>
      <formula2>15</formula2>
    </dataValidation>
    <dataValidation type="whole" imeMode="halfAlpha" allowBlank="1" showInputMessage="1" showErrorMessage="1" error="有効な数字を入力してください。10兆円以上になる場合は、9,999,999,999と入力してください" sqref="W294:Y294" xr:uid="{3724E4E4-81A6-4098-AA6A-B30E4801F655}">
      <formula1>-9999999999</formula1>
      <formula2>9999999999</formula2>
    </dataValidation>
    <dataValidation type="whole" imeMode="halfAlpha" allowBlank="1" showInputMessage="1" showErrorMessage="1" error="有効な数字を入力してください" sqref="M295:N295" xr:uid="{ED13833E-7DAE-4822-8ABD-F3FF0D14830B}">
      <formula1>1</formula1>
      <formula2>15</formula2>
    </dataValidation>
    <dataValidation type="whole" imeMode="halfAlpha" allowBlank="1" showInputMessage="1" showErrorMessage="1" error="有効な数字を入力してください。10兆円以上になる場合は、9,999,999,999と入力してください" sqref="W295:Y295" xr:uid="{E463B8A4-614C-46C4-B5A8-60C120BECAF6}">
      <formula1>-9999999999</formula1>
      <formula2>9999999999</formula2>
    </dataValidation>
    <dataValidation type="whole" imeMode="halfAlpha" allowBlank="1" showInputMessage="1" showErrorMessage="1" error="有効な数字を入力してください" sqref="M296:N296" xr:uid="{A7D9C3C1-45A1-43CE-B39C-6F7014FB6DAB}">
      <formula1>1</formula1>
      <formula2>15</formula2>
    </dataValidation>
    <dataValidation type="whole" imeMode="halfAlpha" allowBlank="1" showInputMessage="1" showErrorMessage="1" error="有効な数字を入力してください。10兆円以上になる場合は、9,999,999,999と入力してください" sqref="W296:Y296" xr:uid="{4EC74C2B-D536-4688-A2F3-C1B8554AA32C}">
      <formula1>-9999999999</formula1>
      <formula2>9999999999</formula2>
    </dataValidation>
    <dataValidation type="whole" imeMode="halfAlpha" allowBlank="1" showInputMessage="1" showErrorMessage="1" error="有効な数字を入力してください" sqref="M297:N297" xr:uid="{5D08C55E-D032-4633-88C3-07023C7C5A9E}">
      <formula1>1</formula1>
      <formula2>15</formula2>
    </dataValidation>
    <dataValidation type="whole" imeMode="halfAlpha" allowBlank="1" showInputMessage="1" showErrorMessage="1" error="有効な数字を入力してください。10兆円以上になる場合は、9,999,999,999と入力してください" sqref="W297:Y297" xr:uid="{5A1630FD-C59A-4A1A-B54A-BD07853F255F}">
      <formula1>-9999999999</formula1>
      <formula2>9999999999</formula2>
    </dataValidation>
    <dataValidation type="whole" imeMode="halfAlpha" allowBlank="1" showInputMessage="1" showErrorMessage="1" error="有効な数字を入力してください" sqref="M298:N298" xr:uid="{B8D840CE-DA3B-4F93-BE4C-355A591C8D37}">
      <formula1>1</formula1>
      <formula2>15</formula2>
    </dataValidation>
    <dataValidation type="whole" imeMode="halfAlpha" allowBlank="1" showInputMessage="1" showErrorMessage="1" error="有効な数字を入力してください。10兆円以上になる場合は、9,999,999,999と入力してください" sqref="W298:Y298" xr:uid="{B19D1EB4-0C85-4544-9DC6-6A158CA909DE}">
      <formula1>-9999999999</formula1>
      <formula2>9999999999</formula2>
    </dataValidation>
    <dataValidation type="whole" imeMode="halfAlpha" allowBlank="1" showInputMessage="1" showErrorMessage="1" error="有効な数字を入力してください" sqref="M299:N299" xr:uid="{4C15D420-4F8C-43DE-BB3C-043C7BEBA6B4}">
      <formula1>1</formula1>
      <formula2>15</formula2>
    </dataValidation>
    <dataValidation type="whole" imeMode="halfAlpha" allowBlank="1" showInputMessage="1" showErrorMessage="1" error="有効な数字を入力してください。10兆円以上になる場合は、9,999,999,999と入力してください" sqref="W299:Y299" xr:uid="{F64FF70C-921D-483C-9102-B2D3AD9AE17A}">
      <formula1>-9999999999</formula1>
      <formula2>9999999999</formula2>
    </dataValidation>
    <dataValidation type="whole" imeMode="halfAlpha" allowBlank="1" showInputMessage="1" showErrorMessage="1" error="有効な数字を入力してください" sqref="M300:N300" xr:uid="{1C746780-13F3-4650-BC24-168C5C4D6FEC}">
      <formula1>1</formula1>
      <formula2>15</formula2>
    </dataValidation>
    <dataValidation type="whole" imeMode="halfAlpha" allowBlank="1" showInputMessage="1" showErrorMessage="1" error="有効な数字を入力してください。10兆円以上になる場合は、9,999,999,999と入力してください" sqref="W300:Y300" xr:uid="{B0ECFCB1-3111-40D0-BAF3-DFFFF117D69E}">
      <formula1>-9999999999</formula1>
      <formula2>9999999999</formula2>
    </dataValidation>
    <dataValidation type="whole" imeMode="halfAlpha" allowBlank="1" showInputMessage="1" showErrorMessage="1" error="有効な数字を入力してください" sqref="M301:N301" xr:uid="{2E40BC74-5A54-466E-81F6-BEE0480D1947}">
      <formula1>1</formula1>
      <formula2>15</formula2>
    </dataValidation>
    <dataValidation type="whole" imeMode="halfAlpha" allowBlank="1" showInputMessage="1" showErrorMessage="1" error="有効な数字を入力してください。10兆円以上になる場合は、9,999,999,999と入力してください" sqref="W301:Y301" xr:uid="{3E87F5A7-3C1A-46DB-B248-BBBDC8A41139}">
      <formula1>-9999999999</formula1>
      <formula2>9999999999</formula2>
    </dataValidation>
    <dataValidation type="whole" imeMode="halfAlpha" allowBlank="1" showInputMessage="1" showErrorMessage="1" error="有効な数字を入力してください" sqref="M302:N302" xr:uid="{86776BC1-9BF6-40A8-87C1-E0D47C94FD32}">
      <formula1>1</formula1>
      <formula2>15</formula2>
    </dataValidation>
    <dataValidation type="whole" imeMode="halfAlpha" allowBlank="1" showInputMessage="1" showErrorMessage="1" error="有効な数字を入力してください。10兆円以上になる場合は、9,999,999,999と入力してください" sqref="W302:Y302" xr:uid="{5800EA11-5BC2-4443-B012-751295D8F43A}">
      <formula1>-9999999999</formula1>
      <formula2>9999999999</formula2>
    </dataValidation>
    <dataValidation type="whole" imeMode="halfAlpha" allowBlank="1" showInputMessage="1" showErrorMessage="1" error="有効な数字を入力してください" sqref="M303:N303" xr:uid="{E92A3B85-1147-436D-BEF3-F536E7198DBD}">
      <formula1>1</formula1>
      <formula2>15</formula2>
    </dataValidation>
    <dataValidation type="whole" imeMode="halfAlpha" allowBlank="1" showInputMessage="1" showErrorMessage="1" error="有効な数字を入力してください。10兆円以上になる場合は、9,999,999,999と入力してください" sqref="W303:Y303" xr:uid="{16D470DE-3384-474B-8535-C0B592FF330B}">
      <formula1>-9999999999</formula1>
      <formula2>9999999999</formula2>
    </dataValidation>
    <dataValidation type="whole" imeMode="halfAlpha" allowBlank="1" showInputMessage="1" showErrorMessage="1" error="有効な数字を入力してください" sqref="M304:N304" xr:uid="{5A8CE0F3-0C89-414A-B717-EB641EB61C6D}">
      <formula1>1</formula1>
      <formula2>15</formula2>
    </dataValidation>
    <dataValidation type="whole" imeMode="halfAlpha" allowBlank="1" showInputMessage="1" showErrorMessage="1" error="有効な数字を入力してください。10兆円以上になる場合は、9,999,999,999と入力してください" sqref="W304:Y304" xr:uid="{C9A3DCBD-7817-49F0-ADC2-ED1C5547ED3C}">
      <formula1>-9999999999</formula1>
      <formula2>9999999999</formula2>
    </dataValidation>
    <dataValidation type="whole" imeMode="halfAlpha" allowBlank="1" showInputMessage="1" showErrorMessage="1" error="有効な数字を入力してください" sqref="M305:N305" xr:uid="{89CF4941-C8E7-4EB5-B88C-AB0D7A22D168}">
      <formula1>1</formula1>
      <formula2>15</formula2>
    </dataValidation>
    <dataValidation type="whole" imeMode="halfAlpha" allowBlank="1" showInputMessage="1" showErrorMessage="1" error="有効な数字を入力してください。10兆円以上になる場合は、9,999,999,999と入力してください" sqref="W305:Y305" xr:uid="{F98C0035-A874-455A-AA96-B2DBE105B59D}">
      <formula1>-9999999999</formula1>
      <formula2>9999999999</formula2>
    </dataValidation>
    <dataValidation type="whole" imeMode="halfAlpha" allowBlank="1" showInputMessage="1" showErrorMessage="1" error="有効な数字を入力してください" sqref="M306:N306" xr:uid="{390F109C-8BCE-4427-A06D-9D407E14FCB0}">
      <formula1>1</formula1>
      <formula2>15</formula2>
    </dataValidation>
    <dataValidation type="whole" imeMode="halfAlpha" allowBlank="1" showInputMessage="1" showErrorMessage="1" error="有効な数字を入力してください。10兆円以上になる場合は、9,999,999,999と入力してください" sqref="W306:Y306" xr:uid="{0A103900-684A-414D-836F-F7EC06E96329}">
      <formula1>-9999999999</formula1>
      <formula2>9999999999</formula2>
    </dataValidation>
    <dataValidation type="whole" imeMode="halfAlpha" allowBlank="1" showInputMessage="1" showErrorMessage="1" error="有効な数字を入力してください" sqref="M307:N307" xr:uid="{4379258B-AC29-4BA1-9C19-EF2DE4E68C4F}">
      <formula1>1</formula1>
      <formula2>15</formula2>
    </dataValidation>
    <dataValidation type="whole" imeMode="halfAlpha" allowBlank="1" showInputMessage="1" showErrorMessage="1" error="有効な数字を入力してください。10兆円以上になる場合は、9,999,999,999と入力してください" sqref="W307:Y307" xr:uid="{DD14A039-7536-48B3-87C7-E70C9C0BADEE}">
      <formula1>-9999999999</formula1>
      <formula2>9999999999</formula2>
    </dataValidation>
    <dataValidation type="whole" imeMode="halfAlpha" allowBlank="1" showInputMessage="1" showErrorMessage="1" error="有効な数字を入力してください" sqref="M308:N308" xr:uid="{5FFC1606-5C6B-4DB7-9DF6-FDBE4264F468}">
      <formula1>1</formula1>
      <formula2>15</formula2>
    </dataValidation>
    <dataValidation type="whole" imeMode="halfAlpha" allowBlank="1" showInputMessage="1" showErrorMessage="1" error="有効な数字を入力してください。10兆円以上になる場合は、9,999,999,999と入力してください" sqref="W308:Y308" xr:uid="{04166AD2-4558-4D75-81BC-6170F27BBC05}">
      <formula1>-9999999999</formula1>
      <formula2>9999999999</formula2>
    </dataValidation>
    <dataValidation type="whole" imeMode="halfAlpha" allowBlank="1" showInputMessage="1" showErrorMessage="1" error="有効な数字を入力してください" sqref="M309:N309" xr:uid="{0849F26E-013C-4B12-9E19-8D6683C90EC4}">
      <formula1>1</formula1>
      <formula2>15</formula2>
    </dataValidation>
    <dataValidation type="whole" imeMode="halfAlpha" allowBlank="1" showInputMessage="1" showErrorMessage="1" error="有効な数字を入力してください。10兆円以上になる場合は、9,999,999,999と入力してください" sqref="W309:Y309" xr:uid="{4DACC925-13E0-42D0-9C3A-1CEF1962A7FF}">
      <formula1>-9999999999</formula1>
      <formula2>9999999999</formula2>
    </dataValidation>
    <dataValidation type="whole" imeMode="halfAlpha" allowBlank="1" showInputMessage="1" showErrorMessage="1" error="有効な数字を入力してください" sqref="M310:N310" xr:uid="{B00919EB-8610-4A51-B7ED-F8DFACBA12F2}">
      <formula1>1</formula1>
      <formula2>15</formula2>
    </dataValidation>
    <dataValidation type="whole" imeMode="halfAlpha" allowBlank="1" showInputMessage="1" showErrorMessage="1" error="有効な数字を入力してください。10兆円以上になる場合は、9,999,999,999と入力してください" sqref="W310:Y310" xr:uid="{90027EA4-0E26-4450-98D1-B7318E6BDEF1}">
      <formula1>-9999999999</formula1>
      <formula2>9999999999</formula2>
    </dataValidation>
    <dataValidation type="whole" imeMode="halfAlpha" allowBlank="1" showInputMessage="1" showErrorMessage="1" error="有効な数字を入力してください" sqref="M311:N311" xr:uid="{276842A4-6041-4D76-B9F9-703A5AC802C3}">
      <formula1>1</formula1>
      <formula2>15</formula2>
    </dataValidation>
    <dataValidation type="whole" imeMode="halfAlpha" allowBlank="1" showInputMessage="1" showErrorMessage="1" error="有効な数字を入力してください。10兆円以上になる場合は、9,999,999,999と入力してください" sqref="W311:Y311" xr:uid="{60E33A5D-757F-4C73-A021-AA4E84176457}">
      <formula1>-9999999999</formula1>
      <formula2>9999999999</formula2>
    </dataValidation>
    <dataValidation type="whole" imeMode="halfAlpha" allowBlank="1" showInputMessage="1" showErrorMessage="1" error="有効な数字を入力してください" sqref="M312:N312" xr:uid="{21D8FA5D-092E-48A0-B85C-C59CAE1754B2}">
      <formula1>1</formula1>
      <formula2>15</formula2>
    </dataValidation>
    <dataValidation type="whole" imeMode="halfAlpha" allowBlank="1" showInputMessage="1" showErrorMessage="1" error="有効な数字を入力してください。10兆円以上になる場合は、9,999,999,999と入力してください" sqref="W312:Y312" xr:uid="{47AE397C-9E5E-4295-846C-16F1EDB0C73D}">
      <formula1>-9999999999</formula1>
      <formula2>9999999999</formula2>
    </dataValidation>
    <dataValidation type="whole" imeMode="halfAlpha" allowBlank="1" showInputMessage="1" showErrorMessage="1" error="有効な数字を入力してください" sqref="M313:N313" xr:uid="{7F879937-A701-4BF5-8777-595462F5CBB2}">
      <formula1>1</formula1>
      <formula2>15</formula2>
    </dataValidation>
    <dataValidation type="whole" imeMode="halfAlpha" allowBlank="1" showInputMessage="1" showErrorMessage="1" error="有効な数字を入力してください。10兆円以上になる場合は、9,999,999,999と入力してください" sqref="W313:Y313" xr:uid="{C86E49CB-9019-4412-8D50-177F88478329}">
      <formula1>-9999999999</formula1>
      <formula2>9999999999</formula2>
    </dataValidation>
    <dataValidation type="whole" imeMode="halfAlpha" allowBlank="1" showInputMessage="1" showErrorMessage="1" error="有効な数字を入力してください" sqref="M314:N314" xr:uid="{71AA1E3B-92A0-4C91-B0DF-3AFEE10DFA36}">
      <formula1>1</formula1>
      <formula2>15</formula2>
    </dataValidation>
    <dataValidation type="whole" imeMode="halfAlpha" allowBlank="1" showInputMessage="1" showErrorMessage="1" error="有効な数字を入力してください。10兆円以上になる場合は、9,999,999,999と入力してください" sqref="W314:Y314" xr:uid="{73BB6E21-6E2B-478B-B55F-2874FD77F07C}">
      <formula1>-9999999999</formula1>
      <formula2>9999999999</formula2>
    </dataValidation>
    <dataValidation type="whole" imeMode="halfAlpha" allowBlank="1" showInputMessage="1" showErrorMessage="1" error="有効な数字を入力してください" sqref="M315:N315" xr:uid="{CEEC199E-5671-4038-BFB4-40BC520D266B}">
      <formula1>1</formula1>
      <formula2>15</formula2>
    </dataValidation>
    <dataValidation type="whole" imeMode="halfAlpha" allowBlank="1" showInputMessage="1" showErrorMessage="1" error="有効な数字を入力してください。10兆円以上になる場合は、9,999,999,999と入力してください" sqref="W315:Y315" xr:uid="{7005A678-D1C4-4024-BF5F-3726EB30F0B4}">
      <formula1>-9999999999</formula1>
      <formula2>9999999999</formula2>
    </dataValidation>
    <dataValidation type="whole" imeMode="halfAlpha" allowBlank="1" showInputMessage="1" showErrorMessage="1" error="有効な数字を入力してください" sqref="M316:N316" xr:uid="{68492FCC-C5C7-4849-9D1F-0C7F054E44B0}">
      <formula1>1</formula1>
      <formula2>15</formula2>
    </dataValidation>
    <dataValidation type="whole" imeMode="halfAlpha" allowBlank="1" showInputMessage="1" showErrorMessage="1" error="有効な数字を入力してください。10兆円以上になる場合は、9,999,999,999と入力してください" sqref="W316:Y316" xr:uid="{C6992119-5C42-4335-B57C-E9DB45E804C8}">
      <formula1>-9999999999</formula1>
      <formula2>9999999999</formula2>
    </dataValidation>
    <dataValidation type="whole" imeMode="halfAlpha" allowBlank="1" showInputMessage="1" showErrorMessage="1" error="有効な数字を入力してください" sqref="M317:N317" xr:uid="{64351682-3B4B-4F45-98C3-B8D2C39708E6}">
      <formula1>1</formula1>
      <formula2>15</formula2>
    </dataValidation>
    <dataValidation type="whole" imeMode="halfAlpha" allowBlank="1" showInputMessage="1" showErrorMessage="1" error="有効な数字を入力してください。10兆円以上になる場合は、9,999,999,999と入力してください" sqref="W317:Y317" xr:uid="{240E309C-FF50-45AC-B9B4-3669E4D7952B}">
      <formula1>-9999999999</formula1>
      <formula2>9999999999</formula2>
    </dataValidation>
    <dataValidation type="whole" imeMode="halfAlpha" allowBlank="1" showInputMessage="1" showErrorMessage="1" error="有効な数字を入力してください" sqref="M318:N318" xr:uid="{209DBDD2-459E-465A-B60A-AB4C7BFD75AB}">
      <formula1>1</formula1>
      <formula2>15</formula2>
    </dataValidation>
    <dataValidation type="whole" imeMode="halfAlpha" allowBlank="1" showInputMessage="1" showErrorMessage="1" error="有効な数字を入力してください。10兆円以上になる場合は、9,999,999,999と入力してください" sqref="W318:Y318" xr:uid="{BB1D287F-DD64-4557-A882-49B19E1D3F7D}">
      <formula1>-9999999999</formula1>
      <formula2>9999999999</formula2>
    </dataValidation>
    <dataValidation type="whole" imeMode="halfAlpha" allowBlank="1" showInputMessage="1" showErrorMessage="1" error="有効な数字を入力してください" sqref="M319:N319" xr:uid="{C2EE51D9-EE66-43B3-90DD-7DE8A6DF95B2}">
      <formula1>1</formula1>
      <formula2>15</formula2>
    </dataValidation>
    <dataValidation type="whole" imeMode="halfAlpha" allowBlank="1" showInputMessage="1" showErrorMessage="1" error="有効な数字を入力してください。10兆円以上になる場合は、9,999,999,999と入力してください" sqref="W319:Y319" xr:uid="{18AA9AD4-1B15-40FB-BD71-21AE5B987E26}">
      <formula1>-9999999999</formula1>
      <formula2>9999999999</formula2>
    </dataValidation>
    <dataValidation type="whole" imeMode="halfAlpha" allowBlank="1" showInputMessage="1" showErrorMessage="1" error="有効な数字を入力してください" sqref="M320:N320" xr:uid="{FB9D60C5-4A0C-4473-94C1-38BE2F34949D}">
      <formula1>1</formula1>
      <formula2>15</formula2>
    </dataValidation>
    <dataValidation type="whole" imeMode="halfAlpha" allowBlank="1" showInputMessage="1" showErrorMessage="1" error="有効な数字を入力してください。10兆円以上になる場合は、9,999,999,999と入力してください" sqref="W320:Y320" xr:uid="{86389844-0A1D-459A-9266-CA3F6CCB1EE7}">
      <formula1>-9999999999</formula1>
      <formula2>9999999999</formula2>
    </dataValidation>
    <dataValidation type="whole" imeMode="halfAlpha" allowBlank="1" showInputMessage="1" showErrorMessage="1" error="有効な数字を入力してください" sqref="M321:N321" xr:uid="{9F3BE3D7-5B4C-4279-8267-75C7B7FE5DA7}">
      <formula1>1</formula1>
      <formula2>15</formula2>
    </dataValidation>
    <dataValidation type="whole" imeMode="halfAlpha" allowBlank="1" showInputMessage="1" showErrorMessage="1" error="有効な数字を入力してください。10兆円以上になる場合は、9,999,999,999と入力してください" sqref="W321:Y321" xr:uid="{9FA370E5-A861-4687-B12E-85A2CA71AF7F}">
      <formula1>-9999999999</formula1>
      <formula2>9999999999</formula2>
    </dataValidation>
    <dataValidation type="whole" imeMode="halfAlpha" allowBlank="1" showInputMessage="1" showErrorMessage="1" error="有効な数字を入力してください" sqref="M326:N326" xr:uid="{009EC1A9-43B2-4CBF-95CF-4209F94204BD}">
      <formula1>1</formula1>
      <formula2>15</formula2>
    </dataValidation>
    <dataValidation type="whole" imeMode="halfAlpha" allowBlank="1" showInputMessage="1" showErrorMessage="1" error="有効な数字を入力してください。10兆円以上になる場合は、9,999,999,999と入力してください" sqref="W326:Y326" xr:uid="{7B618FBC-373D-4561-A058-495E30B1C595}">
      <formula1>-9999999999</formula1>
      <formula2>9999999999</formula2>
    </dataValidation>
    <dataValidation type="whole" imeMode="halfAlpha" allowBlank="1" showInputMessage="1" showErrorMessage="1" error="有効な数字を入力してください" sqref="M327:N327" xr:uid="{28C53D4D-7A82-4207-AD44-9EBBAD5AE976}">
      <formula1>1</formula1>
      <formula2>15</formula2>
    </dataValidation>
    <dataValidation type="whole" imeMode="halfAlpha" allowBlank="1" showInputMessage="1" showErrorMessage="1" error="有効な数字を入力してください。10兆円以上になる場合は、9,999,999,999と入力してください" sqref="W327:Y327" xr:uid="{431001B9-A6CA-4E2C-A9C1-D8B76330934D}">
      <formula1>-9999999999</formula1>
      <formula2>9999999999</formula2>
    </dataValidation>
    <dataValidation type="whole" imeMode="halfAlpha" allowBlank="1" showInputMessage="1" showErrorMessage="1" error="有効な数字を入力してください" sqref="M328:N328" xr:uid="{77DB098D-8583-4FBC-A714-3F50763798B9}">
      <formula1>1</formula1>
      <formula2>15</formula2>
    </dataValidation>
    <dataValidation type="whole" imeMode="halfAlpha" allowBlank="1" showInputMessage="1" showErrorMessage="1" error="有効な数字を入力してください。10兆円以上になる場合は、9,999,999,999と入力してください" sqref="W328:Y328" xr:uid="{29D2CC11-8B66-4567-B1D4-19E7C4ADA79C}">
      <formula1>-9999999999</formula1>
      <formula2>9999999999</formula2>
    </dataValidation>
    <dataValidation type="whole" imeMode="halfAlpha" allowBlank="1" showInputMessage="1" showErrorMessage="1" error="有効な数字を入力してください" sqref="M329:N329" xr:uid="{8D3A2E97-1415-4776-AE7E-370840A23B2A}">
      <formula1>1</formula1>
      <formula2>15</formula2>
    </dataValidation>
    <dataValidation type="whole" imeMode="halfAlpha" allowBlank="1" showInputMessage="1" showErrorMessage="1" error="有効な数字を入力してください。10兆円以上になる場合は、9,999,999,999と入力してください" sqref="W329:Y329" xr:uid="{EFB89076-B5A4-41F8-97C8-FB61674CAD9B}">
      <formula1>-9999999999</formula1>
      <formula2>9999999999</formula2>
    </dataValidation>
    <dataValidation type="whole" imeMode="halfAlpha" allowBlank="1" showInputMessage="1" showErrorMessage="1" error="有効な数字を入力してください" sqref="M330:N330" xr:uid="{094B2FE7-3B67-4BC5-9A05-F99565D7DB6B}">
      <formula1>1</formula1>
      <formula2>15</formula2>
    </dataValidation>
    <dataValidation type="whole" imeMode="halfAlpha" allowBlank="1" showInputMessage="1" showErrorMessage="1" error="有効な数字を入力してください。10兆円以上になる場合は、9,999,999,999と入力してください" sqref="W330:Y330" xr:uid="{61C59953-8EBD-4508-84DF-5932AD0A2B4F}">
      <formula1>-9999999999</formula1>
      <formula2>9999999999</formula2>
    </dataValidation>
    <dataValidation type="whole" imeMode="halfAlpha" allowBlank="1" showInputMessage="1" showErrorMessage="1" error="有効な数字を入力してください" sqref="M331:N331" xr:uid="{FFA60536-0858-471F-BC58-F31FD68668FA}">
      <formula1>1</formula1>
      <formula2>15</formula2>
    </dataValidation>
    <dataValidation type="whole" imeMode="halfAlpha" allowBlank="1" showInputMessage="1" showErrorMessage="1" error="有効な数字を入力してください。10兆円以上になる場合は、9,999,999,999と入力してください" sqref="W331:Y331" xr:uid="{4EEBEF74-76D8-4DB9-9F16-FA9A0E6CA9E6}">
      <formula1>-9999999999</formula1>
      <formula2>9999999999</formula2>
    </dataValidation>
    <dataValidation type="whole" imeMode="halfAlpha" allowBlank="1" showInputMessage="1" showErrorMessage="1" error="有効な数字を入力してください" sqref="M332:N332" xr:uid="{75B85852-C1AC-4AF6-84A0-847D0DDD6BA9}">
      <formula1>1</formula1>
      <formula2>15</formula2>
    </dataValidation>
    <dataValidation type="whole" imeMode="halfAlpha" allowBlank="1" showInputMessage="1" showErrorMessage="1" error="有効な数字を入力してください。10兆円以上になる場合は、9,999,999,999と入力してください" sqref="W332:Y332" xr:uid="{3F7DE5C2-A978-47F3-982C-401B823F030D}">
      <formula1>-9999999999</formula1>
      <formula2>9999999999</formula2>
    </dataValidation>
    <dataValidation type="whole" imeMode="halfAlpha" allowBlank="1" showInputMessage="1" showErrorMessage="1" error="有効な数字を入力してください" sqref="M333:N333" xr:uid="{FEE11AA2-EA25-4D8C-84B1-E1948C04E495}">
      <formula1>1</formula1>
      <formula2>15</formula2>
    </dataValidation>
    <dataValidation type="whole" imeMode="halfAlpha" allowBlank="1" showInputMessage="1" showErrorMessage="1" error="有効な数字を入力してください。10兆円以上になる場合は、9,999,999,999と入力してください" sqref="W333:Y333" xr:uid="{A4A9C168-7BD7-4B68-BC93-CA5308437EC4}">
      <formula1>-9999999999</formula1>
      <formula2>9999999999</formula2>
    </dataValidation>
    <dataValidation type="whole" imeMode="halfAlpha" allowBlank="1" showInputMessage="1" showErrorMessage="1" error="有効な数字を入力してください" sqref="M334:N334" xr:uid="{32ECCFCD-1D42-42CE-809B-C7788AFB4FB9}">
      <formula1>1</formula1>
      <formula2>15</formula2>
    </dataValidation>
    <dataValidation type="whole" imeMode="halfAlpha" allowBlank="1" showInputMessage="1" showErrorMessage="1" error="有効な数字を入力してください。10兆円以上になる場合は、9,999,999,999と入力してください" sqref="W334:Y334" xr:uid="{A0366D28-861A-4505-AF2F-888D6F44F3F5}">
      <formula1>-9999999999</formula1>
      <formula2>9999999999</formula2>
    </dataValidation>
    <dataValidation type="whole" imeMode="halfAlpha" allowBlank="1" showInputMessage="1" showErrorMessage="1" error="有効な数字を入力してください" sqref="M335:N335" xr:uid="{ED258560-B5D2-462C-85CC-3165F394853F}">
      <formula1>1</formula1>
      <formula2>15</formula2>
    </dataValidation>
    <dataValidation type="whole" imeMode="halfAlpha" allowBlank="1" showInputMessage="1" showErrorMessage="1" error="有効な数字を入力してください。10兆円以上になる場合は、9,999,999,999と入力してください" sqref="W335:Y335" xr:uid="{BA6C335C-1000-48DE-819B-C9A1BF10361B}">
      <formula1>-9999999999</formula1>
      <formula2>9999999999</formula2>
    </dataValidation>
    <dataValidation type="whole" imeMode="halfAlpha" allowBlank="1" showInputMessage="1" showErrorMessage="1" error="有効な数字を入力してください" sqref="M336:N336" xr:uid="{6C9201F2-D6B5-4E32-B68D-2203308C545B}">
      <formula1>1</formula1>
      <formula2>15</formula2>
    </dataValidation>
    <dataValidation type="whole" imeMode="halfAlpha" allowBlank="1" showInputMessage="1" showErrorMessage="1" error="有効な数字を入力してください。10兆円以上になる場合は、9,999,999,999と入力してください" sqref="W336:Y336" xr:uid="{D09B34FD-63CA-4BCE-9BC4-BFAB2463B184}">
      <formula1>-9999999999</formula1>
      <formula2>9999999999</formula2>
    </dataValidation>
    <dataValidation type="whole" imeMode="halfAlpha" allowBlank="1" showInputMessage="1" showErrorMessage="1" error="有効な数字を入力してください" sqref="M337:N337" xr:uid="{D4AA947A-1D4C-4419-BE7D-0794EF60C1AC}">
      <formula1>1</formula1>
      <formula2>15</formula2>
    </dataValidation>
    <dataValidation type="whole" imeMode="halfAlpha" allowBlank="1" showInputMessage="1" showErrorMessage="1" error="有効な数字を入力してください。10兆円以上になる場合は、9,999,999,999と入力してください" sqref="W337:Y337" xr:uid="{FBF55D14-9E59-4F36-B011-7C3C068594EB}">
      <formula1>-9999999999</formula1>
      <formula2>9999999999</formula2>
    </dataValidation>
    <dataValidation type="whole" imeMode="halfAlpha" allowBlank="1" showInputMessage="1" showErrorMessage="1" error="有効な数字を入力してください" sqref="M338:N338" xr:uid="{76FB8E7B-9F58-47ED-A74A-C72305B67F57}">
      <formula1>1</formula1>
      <formula2>15</formula2>
    </dataValidation>
    <dataValidation type="whole" imeMode="halfAlpha" allowBlank="1" showInputMessage="1" showErrorMessage="1" error="有効な数字を入力してください。10兆円以上になる場合は、9,999,999,999と入力してください" sqref="W338:Y338" xr:uid="{2E31E79B-16B4-43E0-9C58-5ED35D5B13B8}">
      <formula1>-9999999999</formula1>
      <formula2>9999999999</formula2>
    </dataValidation>
    <dataValidation type="whole" imeMode="halfAlpha" allowBlank="1" showInputMessage="1" showErrorMessage="1" error="有効な数字を入力してください" sqref="M339:N339" xr:uid="{4DD04E5A-8EED-4AEE-ABC8-519D43486609}">
      <formula1>1</formula1>
      <formula2>15</formula2>
    </dataValidation>
    <dataValidation type="whole" imeMode="halfAlpha" allowBlank="1" showInputMessage="1" showErrorMessage="1" error="有効な数字を入力してください。10兆円以上になる場合は、9,999,999,999と入力してください" sqref="W339:Y339" xr:uid="{C0C8CD4A-7CF2-4C41-BCB3-E1AF1F258FA6}">
      <formula1>-9999999999</formula1>
      <formula2>9999999999</formula2>
    </dataValidation>
    <dataValidation type="whole" imeMode="halfAlpha" allowBlank="1" showInputMessage="1" showErrorMessage="1" error="有効な数字を入力してください" sqref="M340:N340" xr:uid="{C28B060B-8908-4136-B0C1-602AB2A9148F}">
      <formula1>1</formula1>
      <formula2>15</formula2>
    </dataValidation>
    <dataValidation type="whole" imeMode="halfAlpha" allowBlank="1" showInputMessage="1" showErrorMessage="1" error="有効な数字を入力してください。10兆円以上になる場合は、9,999,999,999と入力してください" sqref="W340:Y340" xr:uid="{6275365C-F7B5-4367-8016-6C0AAAF66711}">
      <formula1>-9999999999</formula1>
      <formula2>9999999999</formula2>
    </dataValidation>
    <dataValidation type="whole" imeMode="halfAlpha" allowBlank="1" showInputMessage="1" showErrorMessage="1" error="有効な数字を入力してください" sqref="M341:N341" xr:uid="{E03B21B2-74BC-4B58-8D50-63998CDFA2ED}">
      <formula1>1</formula1>
      <formula2>15</formula2>
    </dataValidation>
    <dataValidation type="whole" imeMode="halfAlpha" allowBlank="1" showInputMessage="1" showErrorMessage="1" error="有効な数字を入力してください。10兆円以上になる場合は、9,999,999,999と入力してください" sqref="W341:Y341" xr:uid="{903C955C-D838-40AC-8D74-818FC69232B8}">
      <formula1>-9999999999</formula1>
      <formula2>9999999999</formula2>
    </dataValidation>
    <dataValidation type="whole" imeMode="halfAlpha" allowBlank="1" showInputMessage="1" showErrorMessage="1" error="有効な数字を入力してください" sqref="M342:N342" xr:uid="{CC6A1D90-437B-4C90-B2F1-34A0871481C8}">
      <formula1>1</formula1>
      <formula2>15</formula2>
    </dataValidation>
    <dataValidation type="whole" imeMode="halfAlpha" allowBlank="1" showInputMessage="1" showErrorMessage="1" error="有効な数字を入力してください。10兆円以上になる場合は、9,999,999,999と入力してください" sqref="W342:Y342" xr:uid="{FFC7B46F-B53A-46DC-97DB-0FDBCD314AF2}">
      <formula1>-9999999999</formula1>
      <formula2>9999999999</formula2>
    </dataValidation>
    <dataValidation type="whole" imeMode="halfAlpha" allowBlank="1" showInputMessage="1" showErrorMessage="1" error="有効な数字を入力してください" sqref="M343:N343" xr:uid="{5DC15907-8C17-41F4-865B-778F9884E82C}">
      <formula1>1</formula1>
      <formula2>15</formula2>
    </dataValidation>
    <dataValidation type="whole" imeMode="halfAlpha" allowBlank="1" showInputMessage="1" showErrorMessage="1" error="有効な数字を入力してください。10兆円以上になる場合は、9,999,999,999と入力してください" sqref="W343:Y343" xr:uid="{8D1AB24B-C0C4-452F-A929-C15B5F358A3D}">
      <formula1>-9999999999</formula1>
      <formula2>9999999999</formula2>
    </dataValidation>
    <dataValidation type="whole" imeMode="halfAlpha" allowBlank="1" showInputMessage="1" showErrorMessage="1" error="有効な数字を入力してください" sqref="M344:N344" xr:uid="{BB8F7E43-3E11-4CAE-9902-0AA8346D6DFD}">
      <formula1>1</formula1>
      <formula2>15</formula2>
    </dataValidation>
    <dataValidation type="whole" imeMode="halfAlpha" allowBlank="1" showInputMessage="1" showErrorMessage="1" error="有効な数字を入力してください。10兆円以上になる場合は、9,999,999,999と入力してください" sqref="W344:Y344" xr:uid="{FABFE560-CB7A-4DC2-95CF-C06362A09E05}">
      <formula1>-9999999999</formula1>
      <formula2>9999999999</formula2>
    </dataValidation>
    <dataValidation type="whole" imeMode="halfAlpha" allowBlank="1" showInputMessage="1" showErrorMessage="1" error="有効な数字を入力してください" sqref="M345:N345" xr:uid="{92E3321C-0626-4D40-B6CF-2BF55AC36763}">
      <formula1>1</formula1>
      <formula2>15</formula2>
    </dataValidation>
    <dataValidation type="whole" imeMode="halfAlpha" allowBlank="1" showInputMessage="1" showErrorMessage="1" error="有効な数字を入力してください。10兆円以上になる場合は、9,999,999,999と入力してください" sqref="W345:Y345" xr:uid="{8AA152D1-A0AB-4F5D-BAD9-ABB15A4C925C}">
      <formula1>-9999999999</formula1>
      <formula2>9999999999</formula2>
    </dataValidation>
    <dataValidation type="whole" imeMode="halfAlpha" allowBlank="1" showInputMessage="1" showErrorMessage="1" error="有効な数字を入力してください" sqref="M346:N346" xr:uid="{6B5B6ECA-99E5-429B-BEC9-1DBB17339B4F}">
      <formula1>1</formula1>
      <formula2>15</formula2>
    </dataValidation>
    <dataValidation type="whole" imeMode="halfAlpha" allowBlank="1" showInputMessage="1" showErrorMessage="1" error="有効な数字を入力してください。10兆円以上になる場合は、9,999,999,999と入力してください" sqref="W346:Y346" xr:uid="{D22118E3-39EC-45C6-AA9C-DA4EA22D701F}">
      <formula1>-9999999999</formula1>
      <formula2>9999999999</formula2>
    </dataValidation>
    <dataValidation type="whole" imeMode="halfAlpha" allowBlank="1" showInputMessage="1" showErrorMessage="1" error="有効な数字を入力してください" sqref="M347:N347" xr:uid="{AD093EEE-74D1-4674-82A6-1038FBA590B2}">
      <formula1>1</formula1>
      <formula2>15</formula2>
    </dataValidation>
    <dataValidation type="whole" imeMode="halfAlpha" allowBlank="1" showInputMessage="1" showErrorMessage="1" error="有効な数字を入力してください。10兆円以上になる場合は、9,999,999,999と入力してください" sqref="W347:Y347" xr:uid="{1F368442-024F-4701-8BB4-FB94D98F8D2E}">
      <formula1>-9999999999</formula1>
      <formula2>9999999999</formula2>
    </dataValidation>
    <dataValidation type="whole" imeMode="halfAlpha" allowBlank="1" showInputMessage="1" showErrorMessage="1" error="有効な数字を入力してください" sqref="M348:N348" xr:uid="{78FF9333-30D9-43B9-B223-170BC13DBEBD}">
      <formula1>1</formula1>
      <formula2>15</formula2>
    </dataValidation>
    <dataValidation type="whole" imeMode="halfAlpha" allowBlank="1" showInputMessage="1" showErrorMessage="1" error="有効な数字を入力してください。10兆円以上になる場合は、9,999,999,999と入力してください" sqref="W348:Y348" xr:uid="{1444943B-8CD7-432E-94D1-BAD1DD3E8FD2}">
      <formula1>-9999999999</formula1>
      <formula2>9999999999</formula2>
    </dataValidation>
    <dataValidation type="whole" imeMode="halfAlpha" allowBlank="1" showInputMessage="1" showErrorMessage="1" error="有効な数字を入力してください" sqref="M349:N349" xr:uid="{FB3F0FDF-EDB9-40EB-91A2-0A040C3A191C}">
      <formula1>1</formula1>
      <formula2>15</formula2>
    </dataValidation>
    <dataValidation type="whole" imeMode="halfAlpha" allowBlank="1" showInputMessage="1" showErrorMessage="1" error="有効な数字を入力してください。10兆円以上になる場合は、9,999,999,999と入力してください" sqref="W349:Y349" xr:uid="{19F58E68-234A-416D-984D-24A5A95BDBCF}">
      <formula1>-9999999999</formula1>
      <formula2>9999999999</formula2>
    </dataValidation>
    <dataValidation type="whole" imeMode="halfAlpha" allowBlank="1" showInputMessage="1" showErrorMessage="1" error="有効な数字を入力してください" sqref="M350:N350" xr:uid="{AA1B3172-01FA-4BE5-8AD0-FEF86320930E}">
      <formula1>1</formula1>
      <formula2>15</formula2>
    </dataValidation>
    <dataValidation type="whole" imeMode="halfAlpha" allowBlank="1" showInputMessage="1" showErrorMessage="1" error="有効な数字を入力してください。10兆円以上になる場合は、9,999,999,999と入力してください" sqref="W350:Y350" xr:uid="{B2BEB191-7A99-465D-90B4-9958F5F57968}">
      <formula1>-9999999999</formula1>
      <formula2>9999999999</formula2>
    </dataValidation>
    <dataValidation type="whole" imeMode="halfAlpha" allowBlank="1" showInputMessage="1" showErrorMessage="1" error="有効な数字を入力してください" sqref="M351:N351" xr:uid="{EBA05B4F-7DB9-466D-BFBF-3D75351DB694}">
      <formula1>1</formula1>
      <formula2>15</formula2>
    </dataValidation>
    <dataValidation type="whole" imeMode="halfAlpha" allowBlank="1" showInputMessage="1" showErrorMessage="1" error="有効な数字を入力してください。10兆円以上になる場合は、9,999,999,999と入力してください" sqref="W351:Y351" xr:uid="{7F3462B1-3840-4BFD-B12C-B6298C5D7CFC}">
      <formula1>-9999999999</formula1>
      <formula2>9999999999</formula2>
    </dataValidation>
    <dataValidation type="whole" imeMode="halfAlpha" allowBlank="1" showInputMessage="1" showErrorMessage="1" error="有効な数字を入力してください" sqref="M352:N352" xr:uid="{DE6B6604-6E8F-4841-892E-C68558CD6D80}">
      <formula1>1</formula1>
      <formula2>15</formula2>
    </dataValidation>
    <dataValidation type="whole" imeMode="halfAlpha" allowBlank="1" showInputMessage="1" showErrorMessage="1" error="有効な数字を入力してください。10兆円以上になる場合は、9,999,999,999と入力してください" sqref="W352:Y352" xr:uid="{FEFB8429-FE40-4F8A-8468-02F534E38AB9}">
      <formula1>-9999999999</formula1>
      <formula2>9999999999</formula2>
    </dataValidation>
    <dataValidation type="whole" imeMode="halfAlpha" allowBlank="1" showInputMessage="1" showErrorMessage="1" error="有効な数字を入力してください" sqref="M353:N353" xr:uid="{357DB813-D48F-40A8-9F7E-13DA5DBACAFF}">
      <formula1>1</formula1>
      <formula2>15</formula2>
    </dataValidation>
    <dataValidation type="whole" imeMode="halfAlpha" allowBlank="1" showInputMessage="1" showErrorMessage="1" error="有効な数字を入力してください。10兆円以上になる場合は、9,999,999,999と入力してください" sqref="W353:Y353" xr:uid="{82942122-B25B-4FC3-A8C0-7B7A6DE8E85D}">
      <formula1>-9999999999</formula1>
      <formula2>9999999999</formula2>
    </dataValidation>
    <dataValidation type="whole" imeMode="halfAlpha" allowBlank="1" showInputMessage="1" showErrorMessage="1" error="有効な数字を入力してください" sqref="M354:N354" xr:uid="{7564C7F7-491D-41D2-BE79-81D9BA91123B}">
      <formula1>1</formula1>
      <formula2>15</formula2>
    </dataValidation>
    <dataValidation type="whole" imeMode="halfAlpha" allowBlank="1" showInputMessage="1" showErrorMessage="1" error="有効な数字を入力してください。10兆円以上になる場合は、9,999,999,999と入力してください" sqref="W354:Y354" xr:uid="{56373C95-C393-463E-8339-533523868130}">
      <formula1>-9999999999</formula1>
      <formula2>9999999999</formula2>
    </dataValidation>
    <dataValidation type="whole" imeMode="halfAlpha" allowBlank="1" showInputMessage="1" showErrorMessage="1" error="有効な数字を入力してください" sqref="M355:N355" xr:uid="{2FBD578E-0EE3-4BF9-8560-F98E24B91CCB}">
      <formula1>1</formula1>
      <formula2>15</formula2>
    </dataValidation>
    <dataValidation type="whole" imeMode="halfAlpha" allowBlank="1" showInputMessage="1" showErrorMessage="1" error="有効な数字を入力してください。10兆円以上になる場合は、9,999,999,999と入力してください" sqref="W355:Y355" xr:uid="{EE115514-7313-4EEF-A46A-19D3E530D8F4}">
      <formula1>-9999999999</formula1>
      <formula2>9999999999</formula2>
    </dataValidation>
    <dataValidation type="whole" imeMode="halfAlpha" allowBlank="1" showInputMessage="1" showErrorMessage="1" error="有効な数字を入力してください" sqref="M356:N356" xr:uid="{5D3A5ED4-9DA0-470B-9D65-B7E088212AC2}">
      <formula1>1</formula1>
      <formula2>15</formula2>
    </dataValidation>
    <dataValidation type="whole" imeMode="halfAlpha" allowBlank="1" showInputMessage="1" showErrorMessage="1" error="有効な数字を入力してください。10兆円以上になる場合は、9,999,999,999と入力してください" sqref="W356:Y356" xr:uid="{D4C0466E-5A76-4BAC-8FA8-2E15799539A8}">
      <formula1>-9999999999</formula1>
      <formula2>9999999999</formula2>
    </dataValidation>
    <dataValidation type="whole" imeMode="halfAlpha" allowBlank="1" showInputMessage="1" showErrorMessage="1" error="有効な数字を入力してください" sqref="M357:N357" xr:uid="{D31E3ED2-5A4A-44C2-9849-EA2E1F9F2BA8}">
      <formula1>1</formula1>
      <formula2>15</formula2>
    </dataValidation>
    <dataValidation type="whole" imeMode="halfAlpha" allowBlank="1" showInputMessage="1" showErrorMessage="1" error="有効な数字を入力してください。10兆円以上になる場合は、9,999,999,999と入力してください" sqref="W357:Y357" xr:uid="{02FE1452-EE46-413F-8F7C-6E0D1E7A1315}">
      <formula1>-9999999999</formula1>
      <formula2>9999999999</formula2>
    </dataValidation>
    <dataValidation type="whole" imeMode="halfAlpha" allowBlank="1" showInputMessage="1" showErrorMessage="1" error="有効な数字を入力してください" sqref="M358:N358" xr:uid="{6B02580E-2D90-4844-BA36-0071AABEADD9}">
      <formula1>1</formula1>
      <formula2>15</formula2>
    </dataValidation>
    <dataValidation type="whole" imeMode="halfAlpha" allowBlank="1" showInputMessage="1" showErrorMessage="1" error="有効な数字を入力してください。10兆円以上になる場合は、9,999,999,999と入力してください" sqref="W358:Y358" xr:uid="{1E52ADF5-BC95-4429-AE3E-B3CB7C86EA58}">
      <formula1>-9999999999</formula1>
      <formula2>9999999999</formula2>
    </dataValidation>
    <dataValidation type="whole" imeMode="halfAlpha" allowBlank="1" showInputMessage="1" showErrorMessage="1" error="有効な数字を入力してください" sqref="M359:N359" xr:uid="{BAC6977C-2DD4-45C5-9E96-7D9FB9298B94}">
      <formula1>1</formula1>
      <formula2>15</formula2>
    </dataValidation>
    <dataValidation type="whole" imeMode="halfAlpha" allowBlank="1" showInputMessage="1" showErrorMessage="1" error="有効な数字を入力してください。10兆円以上になる場合は、9,999,999,999と入力してください" sqref="W359:Y359" xr:uid="{333EE78C-2E9C-4F4C-906E-80842316B6DE}">
      <formula1>-9999999999</formula1>
      <formula2>9999999999</formula2>
    </dataValidation>
    <dataValidation type="whole" imeMode="halfAlpha" allowBlank="1" showInputMessage="1" showErrorMessage="1" error="有効な数字を入力してください" sqref="M360:N360" xr:uid="{220A29FD-A1ED-4EF3-95DA-F0E33BF38FB4}">
      <formula1>1</formula1>
      <formula2>15</formula2>
    </dataValidation>
    <dataValidation type="whole" imeMode="halfAlpha" allowBlank="1" showInputMessage="1" showErrorMessage="1" error="有効な数字を入力してください。10兆円以上になる場合は、9,999,999,999と入力してください" sqref="W360:Y360" xr:uid="{BA44D336-8394-47A8-B8A1-8F4AD53C5236}">
      <formula1>-9999999999</formula1>
      <formula2>9999999999</formula2>
    </dataValidation>
    <dataValidation type="whole" imeMode="halfAlpha" allowBlank="1" showInputMessage="1" showErrorMessage="1" error="有効な数字を入力してください" sqref="M361:N361" xr:uid="{94DB6BF6-88C2-4700-8ECA-17A71C647A76}">
      <formula1>1</formula1>
      <formula2>15</formula2>
    </dataValidation>
    <dataValidation type="whole" imeMode="halfAlpha" allowBlank="1" showInputMessage="1" showErrorMessage="1" error="有効な数字を入力してください。10兆円以上になる場合は、9,999,999,999と入力してください" sqref="W361:Y361" xr:uid="{B9ABF8A2-050C-44A4-B507-8C526A345917}">
      <formula1>-9999999999</formula1>
      <formula2>9999999999</formula2>
    </dataValidation>
    <dataValidation type="whole" imeMode="halfAlpha" allowBlank="1" showInputMessage="1" showErrorMessage="1" error="有効な数字を入力してください" sqref="M362:N362" xr:uid="{72C2BE7F-DFB5-4954-9BB8-76164B3D4D8C}">
      <formula1>1</formula1>
      <formula2>15</formula2>
    </dataValidation>
    <dataValidation type="whole" imeMode="halfAlpha" allowBlank="1" showInputMessage="1" showErrorMessage="1" error="有効な数字を入力してください。10兆円以上になる場合は、9,999,999,999と入力してください" sqref="W362:Y362" xr:uid="{0DE3CE27-F26E-4A02-84A9-49F689B5264D}">
      <formula1>-9999999999</formula1>
      <formula2>9999999999</formula2>
    </dataValidation>
    <dataValidation type="whole" imeMode="halfAlpha" allowBlank="1" showInputMessage="1" showErrorMessage="1" error="有効な数字を入力してください" sqref="M363:N363" xr:uid="{087EDDC2-B485-47C1-9A30-AEF63D94A4EF}">
      <formula1>1</formula1>
      <formula2>15</formula2>
    </dataValidation>
    <dataValidation type="whole" imeMode="halfAlpha" allowBlank="1" showInputMessage="1" showErrorMessage="1" error="有効な数字を入力してください。10兆円以上になる場合は、9,999,999,999と入力してください" sqref="W363:Y363" xr:uid="{72204279-0BB0-4D6E-A32E-3A99E044417C}">
      <formula1>-9999999999</formula1>
      <formula2>9999999999</formula2>
    </dataValidation>
    <dataValidation type="whole" imeMode="halfAlpha" allowBlank="1" showInputMessage="1" showErrorMessage="1" error="有効な数字を入力してください" sqref="M364:N364" xr:uid="{09F2A771-2892-45E7-BC87-FC2D282D8A2A}">
      <formula1>1</formula1>
      <formula2>15</formula2>
    </dataValidation>
    <dataValidation type="whole" imeMode="halfAlpha" allowBlank="1" showInputMessage="1" showErrorMessage="1" error="有効な数字を入力してください。10兆円以上になる場合は、9,999,999,999と入力してください" sqref="W364:Y364" xr:uid="{0426B809-FAE8-4375-B5B3-B9A52480492E}">
      <formula1>-9999999999</formula1>
      <formula2>9999999999</formula2>
    </dataValidation>
    <dataValidation type="whole" imeMode="halfAlpha" allowBlank="1" showInputMessage="1" showErrorMessage="1" error="有効な数字を入力してください" sqref="M365:N365" xr:uid="{08D250C9-667D-4CC0-A94B-4920B9004BF9}">
      <formula1>1</formula1>
      <formula2>15</formula2>
    </dataValidation>
    <dataValidation type="whole" imeMode="halfAlpha" allowBlank="1" showInputMessage="1" showErrorMessage="1" error="有効な数字を入力してください。10兆円以上になる場合は、9,999,999,999と入力してください" sqref="W365:Y365" xr:uid="{B363D85D-0B99-4840-B816-015250325C9B}">
      <formula1>-9999999999</formula1>
      <formula2>9999999999</formula2>
    </dataValidation>
    <dataValidation type="whole" imeMode="halfAlpha" allowBlank="1" showInputMessage="1" showErrorMessage="1" error="有効な数字を入力してください" sqref="M366:N366" xr:uid="{062B8C49-3A0F-4A06-9CB2-E42CB27B1B4F}">
      <formula1>1</formula1>
      <formula2>15</formula2>
    </dataValidation>
    <dataValidation type="whole" imeMode="halfAlpha" allowBlank="1" showInputMessage="1" showErrorMessage="1" error="有効な数字を入力してください。10兆円以上になる場合は、9,999,999,999と入力してください" sqref="W366:Y366" xr:uid="{F042C673-C70F-424D-AE39-34457B919556}">
      <formula1>-9999999999</formula1>
      <formula2>9999999999</formula2>
    </dataValidation>
    <dataValidation type="whole" imeMode="halfAlpha" allowBlank="1" showInputMessage="1" showErrorMessage="1" error="有効な数字を入力してください" sqref="M367:N367" xr:uid="{284CDE5D-C7EC-40C9-ABD0-4AB003621FCB}">
      <formula1>1</formula1>
      <formula2>15</formula2>
    </dataValidation>
    <dataValidation type="whole" imeMode="halfAlpha" allowBlank="1" showInputMessage="1" showErrorMessage="1" error="有効な数字を入力してください。10兆円以上になる場合は、9,999,999,999と入力してください" sqref="W367:Y367" xr:uid="{6E081C18-A90C-4176-B543-612C2994227B}">
      <formula1>-9999999999</formula1>
      <formula2>9999999999</formula2>
    </dataValidation>
    <dataValidation type="whole" imeMode="halfAlpha" allowBlank="1" showInputMessage="1" showErrorMessage="1" error="有効な数字を入力してください" sqref="M368:N368" xr:uid="{A5B820C3-8D26-4047-9B9B-BCDBF5C8D3E3}">
      <formula1>1</formula1>
      <formula2>15</formula2>
    </dataValidation>
    <dataValidation type="whole" imeMode="halfAlpha" allowBlank="1" showInputMessage="1" showErrorMessage="1" error="有効な数字を入力してください。10兆円以上になる場合は、9,999,999,999と入力してください" sqref="W368:Y368" xr:uid="{4416C5D6-4AF3-4F81-AB2D-53F0DAFEC186}">
      <formula1>-9999999999</formula1>
      <formula2>9999999999</formula2>
    </dataValidation>
    <dataValidation type="whole" imeMode="halfAlpha" allowBlank="1" showInputMessage="1" showErrorMessage="1" error="有効な数字を入力してください" sqref="M369:N369" xr:uid="{0C62ABBA-3961-4B64-B19F-06616450C3C8}">
      <formula1>1</formula1>
      <formula2>15</formula2>
    </dataValidation>
    <dataValidation type="whole" imeMode="halfAlpha" allowBlank="1" showInputMessage="1" showErrorMessage="1" error="有効な数字を入力してください。10兆円以上になる場合は、9,999,999,999と入力してください" sqref="W369:Y369" xr:uid="{6C3DBB42-4827-4789-A0EB-21720B6A82EF}">
      <formula1>-9999999999</formula1>
      <formula2>9999999999</formula2>
    </dataValidation>
    <dataValidation type="whole" imeMode="halfAlpha" allowBlank="1" showInputMessage="1" showErrorMessage="1" error="有効な数字を入力してください" sqref="M370:N370" xr:uid="{B1C9CFDE-62E2-468E-950C-B57CF9A17593}">
      <formula1>1</formula1>
      <formula2>15</formula2>
    </dataValidation>
    <dataValidation type="whole" imeMode="halfAlpha" allowBlank="1" showInputMessage="1" showErrorMessage="1" error="有効な数字を入力してください。10兆円以上になる場合は、9,999,999,999と入力してください" sqref="W370:Y370" xr:uid="{19AB09E4-966E-42C0-9381-D1F9F4F1F70F}">
      <formula1>-9999999999</formula1>
      <formula2>9999999999</formula2>
    </dataValidation>
    <dataValidation type="whole" imeMode="halfAlpha" allowBlank="1" showInputMessage="1" showErrorMessage="1" error="有効な数字を入力してください" sqref="M371:N371" xr:uid="{E07ADBE5-5143-4CDF-B749-78326D698D6F}">
      <formula1>1</formula1>
      <formula2>15</formula2>
    </dataValidation>
    <dataValidation type="whole" imeMode="halfAlpha" allowBlank="1" showInputMessage="1" showErrorMessage="1" error="有効な数字を入力してください。10兆円以上になる場合は、9,999,999,999と入力してください" sqref="W371:Y371" xr:uid="{67F52EAC-1581-4C62-AB2D-ADA53CFC59B7}">
      <formula1>-9999999999</formula1>
      <formula2>9999999999</formula2>
    </dataValidation>
    <dataValidation type="whole" imeMode="halfAlpha" allowBlank="1" showInputMessage="1" showErrorMessage="1" error="有効な数字を入力してください" sqref="M372:N372" xr:uid="{AE26AB36-684A-43FD-A543-3BB972BF1184}">
      <formula1>1</formula1>
      <formula2>15</formula2>
    </dataValidation>
    <dataValidation type="whole" imeMode="halfAlpha" allowBlank="1" showInputMessage="1" showErrorMessage="1" error="有効な数字を入力してください。10兆円以上になる場合は、9,999,999,999と入力してください" sqref="W372:Y372" xr:uid="{56FDE13D-20E6-481E-BB29-15C4B5230DF7}">
      <formula1>-9999999999</formula1>
      <formula2>9999999999</formula2>
    </dataValidation>
    <dataValidation type="whole" imeMode="halfAlpha" allowBlank="1" showInputMessage="1" showErrorMessage="1" error="有効な数字を入力してください" sqref="M373:N373" xr:uid="{6BEB819F-72E1-475B-A1EA-B211C6C831E4}">
      <formula1>1</formula1>
      <formula2>15</formula2>
    </dataValidation>
    <dataValidation type="whole" imeMode="halfAlpha" allowBlank="1" showInputMessage="1" showErrorMessage="1" error="有効な数字を入力してください。10兆円以上になる場合は、9,999,999,999と入力してください" sqref="W373:Y373" xr:uid="{26A0EAEB-81A6-4DDE-8A5C-F8A0634CCB18}">
      <formula1>-9999999999</formula1>
      <formula2>9999999999</formula2>
    </dataValidation>
    <dataValidation type="whole" imeMode="halfAlpha" allowBlank="1" showInputMessage="1" showErrorMessage="1" error="有効な数字を入力してください" sqref="M374:N374" xr:uid="{05CC2380-E014-438B-8DBD-0B514FB84F9E}">
      <formula1>1</formula1>
      <formula2>15</formula2>
    </dataValidation>
    <dataValidation type="whole" imeMode="halfAlpha" allowBlank="1" showInputMessage="1" showErrorMessage="1" error="有効な数字を入力してください。10兆円以上になる場合は、9,999,999,999と入力してください" sqref="W374:Y374" xr:uid="{19AD0035-08D8-4ED4-9826-4EE92B244AD9}">
      <formula1>-9999999999</formula1>
      <formula2>9999999999</formula2>
    </dataValidation>
  </dataValidations>
  <pageMargins left="0.19685039370078741" right="0.19685039370078741" top="0.39370078740157483" bottom="0.19685039370078741" header="0.19685039370078741" footer="0.19685039370078741"/>
  <pageSetup paperSize="9" scale="64"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107"/>
  </cols>
  <sheetData>
    <row r="1" spans="1:1" x14ac:dyDescent="0.15">
      <c r="A1" s="107"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07" t="str">
        <f>"@神奈川県@和歌山県@鹿児島県@"</f>
        <v>@神奈川県@和歌山県@鹿児島県@</v>
      </c>
    </row>
    <row r="3" spans="1:1" x14ac:dyDescent="0.15">
      <c r="A3" s="107" t="s">
        <v>348</v>
      </c>
    </row>
    <row r="4" spans="1:1" x14ac:dyDescent="0.15">
      <c r="A4" s="107" t="s">
        <v>349</v>
      </c>
    </row>
  </sheetData>
  <sheetProtection algorithmName="SHA-512" hashValue="Teuh57Git5lndY7vfJe8uHkPyZHNctv28JfhumgKFEzKCkD1zmKjMASZa2QBCSaioOHswL4xpfEr+LRMNpJlPA==" saltValue="cNtf5cOMU7gXXwr+JkmqRQ=="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2022-10-13T05:40:18Z</cp:lastPrinted>
  <dcterms:created xsi:type="dcterms:W3CDTF">2018-07-20T07:50:20Z</dcterms:created>
  <dcterms:modified xsi:type="dcterms:W3CDTF">2026-01-19T02:10:23Z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